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9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10.bin" ContentType="application/vnd.openxmlformats-officedocument.oleObject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_PHYS\11\t\t-1\"/>
    </mc:Choice>
  </mc:AlternateContent>
  <bookViews>
    <workbookView xWindow="0" yWindow="0" windowWidth="19200" windowHeight="11175" activeTab="2"/>
  </bookViews>
  <sheets>
    <sheet name="реальный режим" sheetId="1" r:id="rId1"/>
    <sheet name="виртуальный режим (азот)" sheetId="5" r:id="rId2"/>
    <sheet name="виртуальный режим (хлор)" sheetId="6" r:id="rId3"/>
  </sheets>
  <calcPr calcId="162913"/>
</workbook>
</file>

<file path=xl/calcChain.xml><?xml version="1.0" encoding="utf-8"?>
<calcChain xmlns="http://schemas.openxmlformats.org/spreadsheetml/2006/main">
  <c r="F19" i="6" l="1"/>
  <c r="E19" i="6"/>
  <c r="G19" i="6" s="1"/>
  <c r="F18" i="6"/>
  <c r="E18" i="6"/>
  <c r="G18" i="6" s="1"/>
  <c r="F17" i="6"/>
  <c r="E17" i="6"/>
  <c r="G17" i="6" s="1"/>
  <c r="F16" i="6"/>
  <c r="E16" i="6"/>
  <c r="G16" i="6" s="1"/>
  <c r="F15" i="6"/>
  <c r="E15" i="6"/>
  <c r="F14" i="6"/>
  <c r="E14" i="6"/>
  <c r="G14" i="6" s="1"/>
  <c r="F13" i="6"/>
  <c r="E13" i="6"/>
  <c r="G13" i="6" s="1"/>
  <c r="G15" i="6" l="1"/>
  <c r="G20" i="6"/>
  <c r="J21" i="6" s="1"/>
  <c r="F14" i="5" l="1"/>
  <c r="F15" i="5"/>
  <c r="F16" i="5"/>
  <c r="F17" i="5"/>
  <c r="F18" i="5"/>
  <c r="F19" i="5"/>
  <c r="F20" i="5"/>
  <c r="F21" i="5"/>
  <c r="F22" i="5"/>
  <c r="F13" i="5"/>
  <c r="E18" i="5"/>
  <c r="E15" i="5"/>
  <c r="E16" i="5"/>
  <c r="E17" i="5"/>
  <c r="E19" i="5"/>
  <c r="E20" i="5"/>
  <c r="E21" i="5"/>
  <c r="E22" i="5"/>
  <c r="E14" i="5"/>
  <c r="E13" i="5"/>
  <c r="G17" i="5" l="1"/>
  <c r="G18" i="5"/>
  <c r="G20" i="5"/>
  <c r="G22" i="5"/>
  <c r="G16" i="5"/>
  <c r="G19" i="5"/>
  <c r="G21" i="5"/>
  <c r="G15" i="5"/>
  <c r="G14" i="5"/>
  <c r="G31" i="1"/>
  <c r="C31" i="1"/>
  <c r="I29" i="1"/>
  <c r="I12" i="1"/>
  <c r="I27" i="1"/>
  <c r="H27" i="1"/>
  <c r="G27" i="1"/>
  <c r="J29" i="1" s="1"/>
  <c r="G33" i="1" s="1"/>
  <c r="I28" i="1" l="1"/>
  <c r="E31" i="1" s="1"/>
  <c r="J27" i="1"/>
  <c r="C33" i="1" s="1"/>
  <c r="H10" i="1"/>
  <c r="G10" i="1"/>
  <c r="J12" i="1" s="1"/>
  <c r="J28" i="1" l="1"/>
  <c r="E33" i="1" s="1"/>
  <c r="G21" i="1"/>
  <c r="G19" i="1"/>
  <c r="J10" i="1"/>
  <c r="C21" i="1" s="1"/>
  <c r="I10" i="1"/>
  <c r="C19" i="1" s="1"/>
  <c r="I11" i="1" l="1"/>
  <c r="E19" i="1" s="1"/>
  <c r="J11" i="1"/>
  <c r="E21" i="1" s="1"/>
  <c r="G13" i="5"/>
  <c r="G23" i="5" s="1"/>
  <c r="J24" i="5" s="1"/>
</calcChain>
</file>

<file path=xl/sharedStrings.xml><?xml version="1.0" encoding="utf-8"?>
<sst xmlns="http://schemas.openxmlformats.org/spreadsheetml/2006/main" count="143" uniqueCount="76">
  <si>
    <t>±</t>
  </si>
  <si>
    <t>№ опыта</t>
  </si>
  <si>
    <t>∆l=</t>
  </si>
  <si>
    <t>∆T=</t>
  </si>
  <si>
    <t>К</t>
  </si>
  <si>
    <t>длина 1</t>
  </si>
  <si>
    <t>длина 2</t>
  </si>
  <si>
    <t>температура 1</t>
  </si>
  <si>
    <t>температура 2</t>
  </si>
  <si>
    <t>отношение длин и температур</t>
  </si>
  <si>
    <t>Расчёт погрешностей:</t>
  </si>
  <si>
    <t>V/T</t>
  </si>
  <si>
    <t>выполнили:</t>
  </si>
  <si>
    <t>______________________</t>
  </si>
  <si>
    <t>погрешности</t>
  </si>
  <si>
    <t>приборов</t>
  </si>
  <si>
    <r>
      <rPr>
        <i/>
        <sz val="12"/>
        <color indexed="8"/>
        <rFont val="Times New Roman"/>
        <family val="1"/>
        <charset val="204"/>
      </rPr>
      <t>T</t>
    </r>
    <r>
      <rPr>
        <vertAlign val="sub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>, К</t>
    </r>
  </si>
  <si>
    <r>
      <rPr>
        <i/>
        <sz val="12"/>
        <color indexed="8"/>
        <rFont val="Times New Roman"/>
        <family val="1"/>
        <charset val="204"/>
      </rPr>
      <t>T</t>
    </r>
    <r>
      <rPr>
        <vertAlign val="sub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>, К</t>
    </r>
  </si>
  <si>
    <r>
      <rPr>
        <i/>
        <sz val="12"/>
        <color indexed="8"/>
        <rFont val="Times New Roman"/>
        <family val="1"/>
        <charset val="204"/>
      </rPr>
      <t>l</t>
    </r>
    <r>
      <rPr>
        <vertAlign val="sub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 xml:space="preserve"> / </t>
    </r>
    <r>
      <rPr>
        <i/>
        <sz val="12"/>
        <color indexed="8"/>
        <rFont val="Times New Roman"/>
        <family val="1"/>
        <charset val="204"/>
      </rPr>
      <t>l</t>
    </r>
    <r>
      <rPr>
        <vertAlign val="subscript"/>
        <sz val="12"/>
        <color indexed="8"/>
        <rFont val="Times New Roman"/>
        <family val="1"/>
        <charset val="204"/>
      </rPr>
      <t>2</t>
    </r>
  </si>
  <si>
    <r>
      <rPr>
        <i/>
        <sz val="12"/>
        <color indexed="8"/>
        <rFont val="Times New Roman"/>
        <family val="1"/>
        <charset val="204"/>
      </rPr>
      <t>T</t>
    </r>
    <r>
      <rPr>
        <vertAlign val="sub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 xml:space="preserve"> / </t>
    </r>
    <r>
      <rPr>
        <i/>
        <sz val="12"/>
        <color indexed="8"/>
        <rFont val="Times New Roman"/>
        <family val="1"/>
        <charset val="204"/>
      </rPr>
      <t>T</t>
    </r>
    <r>
      <rPr>
        <vertAlign val="subscript"/>
        <sz val="12"/>
        <color indexed="8"/>
        <rFont val="Times New Roman"/>
        <family val="1"/>
        <charset val="204"/>
      </rPr>
      <t>2</t>
    </r>
  </si>
  <si>
    <r>
      <t>∆</t>
    </r>
    <r>
      <rPr>
        <vertAlign val="sub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>, ∆</t>
    </r>
    <r>
      <rPr>
        <vertAlign val="sub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>=</t>
    </r>
  </si>
  <si>
    <t>результат</t>
  </si>
  <si>
    <t>Задание №2</t>
  </si>
  <si>
    <t xml:space="preserve">Задание №1 </t>
  </si>
  <si>
    <t>(базовый уровень)</t>
  </si>
  <si>
    <t xml:space="preserve"> (углубленный уровень)</t>
  </si>
  <si>
    <r>
      <t>Виртуальны</t>
    </r>
    <r>
      <rPr>
        <b/>
        <sz val="12"/>
        <color indexed="8"/>
        <rFont val="Times New Roman"/>
        <family val="1"/>
        <charset val="204"/>
      </rPr>
      <t>й эксперимент</t>
    </r>
  </si>
  <si>
    <r>
      <rPr>
        <i/>
        <sz val="12"/>
        <color indexed="8"/>
        <rFont val="Times New Roman"/>
        <family val="1"/>
        <charset val="204"/>
      </rPr>
      <t>l</t>
    </r>
    <r>
      <rPr>
        <vertAlign val="sub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>, мм</t>
    </r>
  </si>
  <si>
    <r>
      <rPr>
        <i/>
        <sz val="12"/>
        <color indexed="8"/>
        <rFont val="Times New Roman"/>
        <family val="1"/>
        <charset val="204"/>
      </rPr>
      <t>l</t>
    </r>
    <r>
      <rPr>
        <vertAlign val="sub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>, мм</t>
    </r>
  </si>
  <si>
    <t>мм</t>
  </si>
  <si>
    <t>кПа</t>
  </si>
  <si>
    <r>
      <t>см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</si>
  <si>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 xml:space="preserve">Площадь поршня </t>
    </r>
    <r>
      <rPr>
        <i/>
        <sz val="12"/>
        <color theme="1"/>
        <rFont val="Times New Roman"/>
        <family val="1"/>
        <charset val="204"/>
      </rPr>
      <t>S</t>
    </r>
    <r>
      <rPr>
        <sz val="12"/>
        <color theme="1"/>
        <rFont val="Times New Roman"/>
        <family val="1"/>
        <charset val="204"/>
      </rPr>
      <t>=</t>
    </r>
  </si>
  <si>
    <r>
      <t xml:space="preserve">Атмосферное давление </t>
    </r>
    <r>
      <rPr>
        <i/>
        <sz val="12"/>
        <color theme="1"/>
        <rFont val="Times New Roman"/>
        <family val="1"/>
        <charset val="204"/>
      </rPr>
      <t>p</t>
    </r>
    <r>
      <rPr>
        <vertAlign val="subscript"/>
        <sz val="12"/>
        <color theme="1"/>
        <rFont val="Times New Roman"/>
        <family val="1"/>
        <charset val="204"/>
      </rPr>
      <t>0</t>
    </r>
    <r>
      <rPr>
        <sz val="12"/>
        <color theme="1"/>
        <rFont val="Times New Roman"/>
        <family val="1"/>
        <charset val="204"/>
      </rPr>
      <t>=</t>
    </r>
  </si>
  <si>
    <r>
      <t xml:space="preserve">масса поршня </t>
    </r>
    <r>
      <rPr>
        <i/>
        <sz val="12"/>
        <color theme="1"/>
        <rFont val="Times New Roman"/>
        <family val="1"/>
        <charset val="204"/>
      </rPr>
      <t>M</t>
    </r>
    <r>
      <rPr>
        <sz val="12"/>
        <color theme="1"/>
        <rFont val="Times New Roman"/>
        <family val="1"/>
        <charset val="204"/>
      </rPr>
      <t>=</t>
    </r>
  </si>
  <si>
    <t>кг</t>
  </si>
  <si>
    <t>г/моль</t>
  </si>
  <si>
    <t>г</t>
  </si>
  <si>
    <r>
      <t xml:space="preserve">масса газа </t>
    </r>
    <r>
      <rPr>
        <i/>
        <sz val="12"/>
        <color theme="1"/>
        <rFont val="Times New Roman"/>
        <family val="1"/>
        <charset val="204"/>
      </rPr>
      <t>m</t>
    </r>
    <r>
      <rPr>
        <sz val="12"/>
        <color theme="1"/>
        <rFont val="Times New Roman"/>
        <family val="1"/>
        <charset val="204"/>
      </rPr>
      <t>=</t>
    </r>
  </si>
  <si>
    <t>Па</t>
  </si>
  <si>
    <r>
      <t xml:space="preserve">давление газа </t>
    </r>
    <r>
      <rPr>
        <i/>
        <sz val="12"/>
        <color theme="1"/>
        <rFont val="Times New Roman"/>
        <family val="1"/>
        <charset val="204"/>
      </rPr>
      <t>p</t>
    </r>
    <r>
      <rPr>
        <sz val="12"/>
        <color theme="1"/>
        <rFont val="Times New Roman"/>
        <family val="1"/>
        <charset val="204"/>
      </rPr>
      <t>=</t>
    </r>
  </si>
  <si>
    <t>Опытная проверка закона Гей-Люссака</t>
  </si>
  <si>
    <r>
      <rPr>
        <i/>
        <sz val="12"/>
        <color indexed="8"/>
        <rFont val="Times New Roman"/>
        <family val="1"/>
        <charset val="204"/>
      </rPr>
      <t>t</t>
    </r>
    <r>
      <rPr>
        <vertAlign val="sub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>, °C</t>
    </r>
  </si>
  <si>
    <r>
      <rPr>
        <i/>
        <sz val="12"/>
        <color indexed="8"/>
        <rFont val="Times New Roman"/>
        <family val="1"/>
        <charset val="204"/>
      </rPr>
      <t>t</t>
    </r>
    <r>
      <rPr>
        <vertAlign val="sub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>, °C</t>
    </r>
  </si>
  <si>
    <r>
      <rPr>
        <sz val="12"/>
        <color indexed="8"/>
        <rFont val="Times New Roman"/>
        <family val="1"/>
        <charset val="204"/>
      </rPr>
      <t>e</t>
    </r>
    <r>
      <rPr>
        <vertAlign val="sub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>, e</t>
    </r>
    <r>
      <rPr>
        <vertAlign val="sub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>=</t>
    </r>
  </si>
  <si>
    <r>
      <t>e</t>
    </r>
    <r>
      <rPr>
        <vertAlign val="sub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>=</t>
    </r>
  </si>
  <si>
    <r>
      <t>e</t>
    </r>
    <r>
      <rPr>
        <vertAlign val="subscript"/>
        <sz val="12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>=</t>
    </r>
  </si>
  <si>
    <t>где диапазон для каждой из величин? Как это делается см. МОРЭ</t>
  </si>
  <si>
    <t>и проанализировать его</t>
  </si>
  <si>
    <t>на желтом фоне-экспериментальные данные</t>
  </si>
  <si>
    <t>на голубом фоне - результаты</t>
  </si>
  <si>
    <r>
      <t xml:space="preserve">Лабораторная работа №1 </t>
    </r>
    <r>
      <rPr>
        <b/>
        <sz val="12"/>
        <color indexed="17"/>
        <rFont val="Times New Roman"/>
        <family val="1"/>
        <charset val="204"/>
      </rPr>
      <t>(Комиссарова К. А.)</t>
    </r>
  </si>
  <si>
    <r>
      <rPr>
        <i/>
        <sz val="12"/>
        <color theme="1"/>
        <rFont val="Times New Roman"/>
        <family val="1"/>
        <charset val="204"/>
      </rPr>
      <t>H</t>
    </r>
    <r>
      <rPr>
        <sz val="12"/>
        <color theme="1"/>
        <rFont val="Times New Roman"/>
        <family val="1"/>
        <charset val="204"/>
      </rPr>
      <t>, мм</t>
    </r>
  </si>
  <si>
    <t>азот</t>
  </si>
  <si>
    <r>
      <rPr>
        <i/>
        <sz val="12"/>
        <color theme="1"/>
        <rFont val="Times New Roman"/>
        <family val="1"/>
        <charset val="204"/>
      </rPr>
      <t>V</t>
    </r>
    <r>
      <rPr>
        <sz val="12"/>
        <color theme="1"/>
        <rFont val="Times New Roman"/>
        <family val="1"/>
        <charset val="204"/>
      </rPr>
      <t>,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</si>
  <si>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rPr>
        <i/>
        <sz val="12"/>
        <color theme="1"/>
        <rFont val="Times New Roman"/>
        <family val="1"/>
        <charset val="204"/>
      </rPr>
      <t>T</t>
    </r>
    <r>
      <rPr>
        <sz val="12"/>
        <color theme="1"/>
        <rFont val="Times New Roman"/>
        <family val="1"/>
        <charset val="204"/>
      </rPr>
      <t>, К</t>
    </r>
  </si>
  <si>
    <r>
      <rPr>
        <i/>
        <sz val="12"/>
        <color indexed="8"/>
        <rFont val="Times New Roman"/>
        <family val="1"/>
        <charset val="204"/>
      </rPr>
      <t>t</t>
    </r>
    <r>
      <rPr>
        <sz val="12"/>
        <color indexed="8"/>
        <rFont val="Times New Roman"/>
        <family val="1"/>
        <charset val="204"/>
      </rPr>
      <t>, °C</t>
    </r>
  </si>
  <si>
    <t>g=</t>
  </si>
  <si>
    <r>
      <t>м/с</t>
    </r>
    <r>
      <rPr>
        <vertAlign val="superscript"/>
        <sz val="12"/>
        <color theme="1"/>
        <rFont val="Times New Roman"/>
        <family val="1"/>
        <charset val="204"/>
      </rPr>
      <t>2</t>
    </r>
  </si>
  <si>
    <t>R=</t>
  </si>
  <si>
    <r>
      <t>Дж/(кг</t>
    </r>
    <r>
      <rPr>
        <sz val="12"/>
        <color theme="1"/>
        <rFont val="Calibri"/>
        <family val="2"/>
        <charset val="204"/>
      </rPr>
      <t>·</t>
    </r>
    <r>
      <rPr>
        <sz val="12"/>
        <color theme="1"/>
        <rFont val="Times New Roman"/>
        <family val="1"/>
        <charset val="204"/>
      </rPr>
      <t>К)</t>
    </r>
  </si>
  <si>
    <t>(V/T)ср</t>
  </si>
  <si>
    <t>K</t>
  </si>
  <si>
    <t>если поставить 10 и 273</t>
  </si>
  <si>
    <t>такой график удалил.</t>
  </si>
  <si>
    <t>не давая воздуху выходить, добавить ещё пару точек при других температурах</t>
  </si>
  <si>
    <r>
      <t xml:space="preserve">по всем 4 точкам построить график </t>
    </r>
    <r>
      <rPr>
        <b/>
        <i/>
        <sz val="12"/>
        <color rgb="FFFF0000"/>
        <rFont val="Times New Roman"/>
        <family val="1"/>
        <charset val="204"/>
      </rPr>
      <t>l</t>
    </r>
    <r>
      <rPr>
        <b/>
        <sz val="12"/>
        <color rgb="FFFF0000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T</t>
    </r>
    <r>
      <rPr>
        <b/>
        <sz val="12"/>
        <color rgb="FFFF0000"/>
        <rFont val="Times New Roman"/>
        <family val="1"/>
        <charset val="204"/>
      </rPr>
      <t>)</t>
    </r>
  </si>
  <si>
    <t>то совпадение лучше</t>
  </si>
  <si>
    <t>единицы измерения - как написаны. Не менять.</t>
  </si>
  <si>
    <t>должен быть расчет, а не руками вписано</t>
  </si>
  <si>
    <t>но этого делать не надо</t>
  </si>
  <si>
    <r>
      <rPr>
        <sz val="12"/>
        <color theme="1"/>
        <rFont val="Calibri"/>
        <family val="2"/>
        <charset val="204"/>
      </rPr>
      <t>Δ</t>
    </r>
    <r>
      <rPr>
        <i/>
        <sz val="12"/>
        <color theme="1"/>
        <rFont val="Times New Roman"/>
        <family val="1"/>
        <charset val="204"/>
      </rPr>
      <t>T</t>
    </r>
    <r>
      <rPr>
        <sz val="12"/>
        <color theme="1"/>
        <rFont val="Times New Roman"/>
        <family val="1"/>
        <charset val="204"/>
      </rPr>
      <t>=</t>
    </r>
  </si>
  <si>
    <t>надо бы расчёт погрешности!</t>
  </si>
  <si>
    <r>
      <t>вид газа</t>
    </r>
    <r>
      <rPr>
        <i/>
        <sz val="12"/>
        <color theme="1"/>
        <rFont val="Times New Roman"/>
        <family val="1"/>
        <charset val="204"/>
      </rPr>
      <t xml:space="preserve"> μ</t>
    </r>
    <r>
      <rPr>
        <sz val="12"/>
        <color theme="1"/>
        <rFont val="Times New Roman"/>
        <family val="1"/>
        <charset val="204"/>
      </rPr>
      <t>=</t>
    </r>
  </si>
  <si>
    <r>
      <t xml:space="preserve">вид газа </t>
    </r>
    <r>
      <rPr>
        <i/>
        <sz val="12"/>
        <color theme="1"/>
        <rFont val="Times New Roman"/>
        <family val="1"/>
        <charset val="204"/>
      </rPr>
      <t>μ</t>
    </r>
    <r>
      <rPr>
        <sz val="12"/>
        <color theme="1"/>
        <rFont val="Times New Roman"/>
        <family val="1"/>
        <charset val="204"/>
      </rPr>
      <t>=</t>
    </r>
  </si>
  <si>
    <t>хлор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</si>
</sst>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00"/>
    <numFmt numFmtId="166" formatCode="0.000"/>
    <numFmt numFmtId="167" formatCode="0.000000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 Cyr"/>
    </font>
    <font>
      <b/>
      <sz val="12"/>
      <color rgb="FF0000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4" borderId="6" applyNumberFormat="0" applyFont="0" applyAlignment="0" applyProtection="0"/>
  </cellStyleXfs>
  <cellXfs count="72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Fill="1" applyBorder="1"/>
    <xf numFmtId="0" fontId="11" fillId="0" borderId="0" xfId="0" applyFont="1"/>
    <xf numFmtId="0" fontId="8" fillId="0" borderId="0" xfId="0" applyFont="1" applyAlignment="1">
      <alignment horizontal="right"/>
    </xf>
    <xf numFmtId="0" fontId="12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14" fillId="0" borderId="0" xfId="0" applyFont="1"/>
    <xf numFmtId="0" fontId="11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6" fillId="3" borderId="1" xfId="0" applyFont="1" applyFill="1" applyBorder="1"/>
    <xf numFmtId="10" fontId="6" fillId="3" borderId="1" xfId="1" applyNumberFormat="1" applyFont="1" applyFill="1" applyBorder="1"/>
    <xf numFmtId="164" fontId="8" fillId="3" borderId="0" xfId="0" applyNumberFormat="1" applyFont="1" applyFill="1"/>
    <xf numFmtId="164" fontId="8" fillId="0" borderId="0" xfId="0" applyNumberFormat="1" applyFont="1"/>
    <xf numFmtId="165" fontId="8" fillId="3" borderId="0" xfId="0" applyNumberFormat="1" applyFont="1" applyFill="1"/>
    <xf numFmtId="165" fontId="8" fillId="0" borderId="0" xfId="0" applyNumberFormat="1" applyFont="1"/>
    <xf numFmtId="0" fontId="3" fillId="0" borderId="0" xfId="0" applyFont="1" applyBorder="1" applyAlignment="1">
      <alignment horizontal="right"/>
    </xf>
    <xf numFmtId="10" fontId="8" fillId="3" borderId="0" xfId="0" applyNumberFormat="1" applyFont="1" applyFill="1"/>
    <xf numFmtId="0" fontId="14" fillId="2" borderId="5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right"/>
    </xf>
    <xf numFmtId="0" fontId="17" fillId="0" borderId="0" xfId="0" applyFont="1"/>
    <xf numFmtId="0" fontId="8" fillId="4" borderId="6" xfId="2" applyFont="1"/>
    <xf numFmtId="165" fontId="8" fillId="3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20" fillId="2" borderId="0" xfId="0" applyFont="1" applyFill="1"/>
    <xf numFmtId="0" fontId="3" fillId="3" borderId="0" xfId="0" applyFont="1" applyFill="1"/>
    <xf numFmtId="0" fontId="3" fillId="0" borderId="0" xfId="0" applyFont="1" applyFill="1"/>
    <xf numFmtId="0" fontId="21" fillId="0" borderId="0" xfId="0" applyFont="1"/>
    <xf numFmtId="0" fontId="20" fillId="0" borderId="0" xfId="0" applyFont="1" applyFill="1"/>
    <xf numFmtId="0" fontId="8" fillId="2" borderId="0" xfId="0" applyFont="1" applyFill="1"/>
    <xf numFmtId="0" fontId="8" fillId="2" borderId="0" xfId="0" applyFont="1" applyFill="1" applyBorder="1"/>
    <xf numFmtId="0" fontId="8" fillId="2" borderId="1" xfId="0" applyFont="1" applyFill="1" applyBorder="1"/>
    <xf numFmtId="0" fontId="8" fillId="3" borderId="1" xfId="0" applyFont="1" applyFill="1" applyBorder="1"/>
    <xf numFmtId="0" fontId="6" fillId="2" borderId="0" xfId="0" applyFont="1" applyFill="1"/>
    <xf numFmtId="11" fontId="8" fillId="3" borderId="0" xfId="0" applyNumberFormat="1" applyFont="1" applyFill="1" applyBorder="1"/>
    <xf numFmtId="166" fontId="6" fillId="2" borderId="0" xfId="0" applyNumberFormat="1" applyFont="1" applyFill="1"/>
    <xf numFmtId="166" fontId="3" fillId="3" borderId="0" xfId="0" applyNumberFormat="1" applyFont="1" applyFill="1"/>
    <xf numFmtId="166" fontId="8" fillId="0" borderId="0" xfId="0" applyNumberFormat="1" applyFont="1"/>
    <xf numFmtId="0" fontId="10" fillId="0" borderId="0" xfId="0" applyFont="1" applyBorder="1" applyAlignment="1">
      <alignment horizontal="right"/>
    </xf>
    <xf numFmtId="166" fontId="8" fillId="3" borderId="0" xfId="0" applyNumberFormat="1" applyFont="1" applyFill="1"/>
    <xf numFmtId="11" fontId="8" fillId="3" borderId="1" xfId="0" applyNumberFormat="1" applyFont="1" applyFill="1" applyBorder="1"/>
    <xf numFmtId="166" fontId="12" fillId="0" borderId="0" xfId="0" applyNumberFormat="1" applyFont="1"/>
    <xf numFmtId="2" fontId="8" fillId="0" borderId="0" xfId="0" applyNumberFormat="1" applyFont="1"/>
    <xf numFmtId="2" fontId="8" fillId="3" borderId="1" xfId="0" applyNumberFormat="1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7" fontId="8" fillId="3" borderId="1" xfId="0" applyNumberFormat="1" applyFont="1" applyFill="1" applyBorder="1"/>
    <xf numFmtId="0" fontId="6" fillId="2" borderId="5" xfId="0" applyFont="1" applyFill="1" applyBorder="1" applyAlignment="1">
      <alignment horizontal="center" wrapText="1"/>
    </xf>
  </cellXfs>
  <cellStyles count="3">
    <cellStyle name="Обычный" xfId="0" builtinId="0"/>
    <cellStyle name="Примечание" xfId="2" builtinId="10"/>
    <cellStyle name="Процентный" xfId="1" builtinId="5"/>
  </cellStyles>
  <dxfs count="0"/>
  <tableStyles count="0" defaultTableStyle="TableStyleMedium2" defaultPivotStyle="PivotStyleLight16"/>
  <colors>
    <mruColors>
      <color rgb="FFCCFFFF"/>
      <color rgb="FFFFFFCC"/>
      <color rgb="FF0000FF"/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</a:t>
            </a:r>
            <a:r>
              <a:rPr lang="ru-RU" baseline="0"/>
              <a:t> </a:t>
            </a:r>
            <a:r>
              <a:rPr lang="en-US" baseline="0"/>
              <a:t>V(T) </a:t>
            </a:r>
            <a:r>
              <a:rPr lang="ru-RU" baseline="0"/>
              <a:t>для 1 и 2 опытов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'реальный режим'!#REF!</c:f>
            </c:numRef>
          </c:xVal>
          <c:yVal>
            <c:numRef>
              <c:f>'реальный режим'!#REF!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F5-4899-B678-9071C732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86685680"/>
        <c:axId val="-1786687312"/>
      </c:scatterChart>
      <c:valAx>
        <c:axId val="-178668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  <a:r>
                  <a:rPr lang="ru-RU"/>
                  <a:t>, К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1786687312"/>
        <c:crosses val="autoZero"/>
        <c:crossBetween val="midCat"/>
      </c:valAx>
      <c:valAx>
        <c:axId val="-178668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V*</a:t>
                </a:r>
                <a:r>
                  <a:rPr lang="ru-RU"/>
                  <a:t>10^(-5),м^3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866856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 baseline="0"/>
              <a:t>V(T) </a:t>
            </a:r>
            <a:endParaRPr lang="ru-RU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064215050041821"/>
          <c:y val="0.20520055325034578"/>
          <c:w val="0.81042738888408172"/>
          <c:h val="0.549137996754555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'виртуальный режим (азот)'!$F$13:$F$22</c:f>
              <c:numCache>
                <c:formatCode>0.00</c:formatCode>
                <c:ptCount val="10"/>
                <c:pt idx="0">
                  <c:v>300.14999999999998</c:v>
                </c:pt>
                <c:pt idx="1">
                  <c:v>324.14999999999998</c:v>
                </c:pt>
                <c:pt idx="2">
                  <c:v>358.15</c:v>
                </c:pt>
                <c:pt idx="3">
                  <c:v>366.15</c:v>
                </c:pt>
                <c:pt idx="4">
                  <c:v>388.15</c:v>
                </c:pt>
                <c:pt idx="5">
                  <c:v>410.15</c:v>
                </c:pt>
                <c:pt idx="6">
                  <c:v>441.15</c:v>
                </c:pt>
                <c:pt idx="7">
                  <c:v>474.15</c:v>
                </c:pt>
                <c:pt idx="8">
                  <c:v>538.15</c:v>
                </c:pt>
                <c:pt idx="9">
                  <c:v>600.15</c:v>
                </c:pt>
              </c:numCache>
            </c:numRef>
          </c:xVal>
          <c:yVal>
            <c:numRef>
              <c:f>'виртуальный режим (азот)'!$E$13:$E$22</c:f>
              <c:numCache>
                <c:formatCode>General</c:formatCode>
                <c:ptCount val="10"/>
                <c:pt idx="0">
                  <c:v>2.5999999999999998E-4</c:v>
                </c:pt>
                <c:pt idx="1">
                  <c:v>2.7999999999999998E-4</c:v>
                </c:pt>
                <c:pt idx="2">
                  <c:v>3.1E-4</c:v>
                </c:pt>
                <c:pt idx="3">
                  <c:v>3.1999999999999997E-4</c:v>
                </c:pt>
                <c:pt idx="4">
                  <c:v>3.3E-4</c:v>
                </c:pt>
                <c:pt idx="5">
                  <c:v>3.5E-4</c:v>
                </c:pt>
                <c:pt idx="6">
                  <c:v>3.7999999999999997E-4</c:v>
                </c:pt>
                <c:pt idx="7">
                  <c:v>4.0999999999999999E-4</c:v>
                </c:pt>
                <c:pt idx="8">
                  <c:v>4.5999999999999996E-4</c:v>
                </c:pt>
                <c:pt idx="9">
                  <c:v>5.1999999999999995E-4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B3-4AC2-9EF6-A6FDFE50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86697648"/>
        <c:axId val="-1786684592"/>
      </c:scatterChart>
      <c:valAx>
        <c:axId val="-178669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  <a:r>
                  <a:rPr lang="ru-RU"/>
                  <a:t>, К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1786684592"/>
        <c:crosses val="autoZero"/>
        <c:crossBetween val="midCat"/>
      </c:valAx>
      <c:valAx>
        <c:axId val="-178668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  <a:r>
                  <a:rPr lang="ru-RU"/>
                  <a:t>,</a:t>
                </a:r>
                <a:r>
                  <a:rPr lang="en-US"/>
                  <a:t> </a:t>
                </a:r>
                <a:r>
                  <a:rPr lang="ru-RU"/>
                  <a:t>м^3</a:t>
                </a:r>
              </a:p>
            </c:rich>
          </c:tx>
          <c:layout>
            <c:manualLayout>
              <c:xMode val="edge"/>
              <c:yMode val="edge"/>
              <c:x val="0.12014652014652015"/>
              <c:y val="7.256335696627133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866976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 baseline="0"/>
              <a:t>V(T) </a:t>
            </a:r>
            <a:endParaRPr lang="ru-RU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064215050041821"/>
          <c:y val="0.20520055325034578"/>
          <c:w val="0.81042738888408172"/>
          <c:h val="0.549137996754555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'виртуальный режим (хлор)'!$F$13:$F$19</c:f>
              <c:numCache>
                <c:formatCode>0.00</c:formatCode>
                <c:ptCount val="7"/>
                <c:pt idx="0">
                  <c:v>300.14999999999998</c:v>
                </c:pt>
                <c:pt idx="1">
                  <c:v>324.14999999999998</c:v>
                </c:pt>
                <c:pt idx="2">
                  <c:v>386.15</c:v>
                </c:pt>
                <c:pt idx="3">
                  <c:v>448.15</c:v>
                </c:pt>
                <c:pt idx="4">
                  <c:v>510.15</c:v>
                </c:pt>
                <c:pt idx="5">
                  <c:v>562.15</c:v>
                </c:pt>
                <c:pt idx="6">
                  <c:v>600.15</c:v>
                </c:pt>
              </c:numCache>
            </c:numRef>
          </c:xVal>
          <c:yVal>
            <c:numRef>
              <c:f>'виртуальный режим (хлор)'!$E$13:$E$19</c:f>
              <c:numCache>
                <c:formatCode>0.000000</c:formatCode>
                <c:ptCount val="7"/>
                <c:pt idx="0">
                  <c:v>4.9999999999999996E-5</c:v>
                </c:pt>
                <c:pt idx="1">
                  <c:v>5.9999999999999995E-5</c:v>
                </c:pt>
                <c:pt idx="2">
                  <c:v>6.9999999999999994E-5</c:v>
                </c:pt>
                <c:pt idx="3">
                  <c:v>7.9999999999999993E-5</c:v>
                </c:pt>
                <c:pt idx="4">
                  <c:v>8.9999999999999992E-5</c:v>
                </c:pt>
                <c:pt idx="5">
                  <c:v>9.9999999999999991E-5</c:v>
                </c:pt>
                <c:pt idx="6">
                  <c:v>9.9999999999999991E-5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EB-424E-A4D8-5155EB730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86697648"/>
        <c:axId val="-1786684592"/>
      </c:scatterChart>
      <c:valAx>
        <c:axId val="-178669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  <a:r>
                  <a:rPr lang="ru-RU"/>
                  <a:t>, К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1786684592"/>
        <c:crosses val="autoZero"/>
        <c:crossBetween val="midCat"/>
      </c:valAx>
      <c:valAx>
        <c:axId val="-178668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  <a:r>
                  <a:rPr lang="ru-RU"/>
                  <a:t>,</a:t>
                </a:r>
                <a:r>
                  <a:rPr lang="en-US"/>
                  <a:t> </a:t>
                </a:r>
                <a:r>
                  <a:rPr lang="ru-RU"/>
                  <a:t>м^3</a:t>
                </a:r>
              </a:p>
            </c:rich>
          </c:tx>
          <c:layout>
            <c:manualLayout>
              <c:xMode val="edge"/>
              <c:yMode val="edge"/>
              <c:x val="0.12014652014652015"/>
              <c:y val="7.256335696627133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866976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10</xdr:row>
          <xdr:rowOff>228600</xdr:rowOff>
        </xdr:from>
        <xdr:to>
          <xdr:col>2</xdr:col>
          <xdr:colOff>171450</xdr:colOff>
          <xdr:row>13</xdr:row>
          <xdr:rowOff>104775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76200</xdr:rowOff>
        </xdr:from>
        <xdr:to>
          <xdr:col>2</xdr:col>
          <xdr:colOff>161925</xdr:colOff>
          <xdr:row>15</xdr:row>
          <xdr:rowOff>190500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10</xdr:row>
          <xdr:rowOff>209550</xdr:rowOff>
        </xdr:from>
        <xdr:to>
          <xdr:col>4</xdr:col>
          <xdr:colOff>457200</xdr:colOff>
          <xdr:row>13</xdr:row>
          <xdr:rowOff>95250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13</xdr:row>
          <xdr:rowOff>57150</xdr:rowOff>
        </xdr:from>
        <xdr:to>
          <xdr:col>4</xdr:col>
          <xdr:colOff>466725</xdr:colOff>
          <xdr:row>16</xdr:row>
          <xdr:rowOff>19050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17</xdr:row>
          <xdr:rowOff>76200</xdr:rowOff>
        </xdr:from>
        <xdr:to>
          <xdr:col>1</xdr:col>
          <xdr:colOff>409575</xdr:colOff>
          <xdr:row>19</xdr:row>
          <xdr:rowOff>171450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19</xdr:row>
          <xdr:rowOff>66675</xdr:rowOff>
        </xdr:from>
        <xdr:to>
          <xdr:col>1</xdr:col>
          <xdr:colOff>552450</xdr:colOff>
          <xdr:row>21</xdr:row>
          <xdr:rowOff>161925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95250</xdr:colOff>
      <xdr:row>25</xdr:row>
      <xdr:rowOff>0</xdr:rowOff>
    </xdr:from>
    <xdr:to>
      <xdr:col>6</xdr:col>
      <xdr:colOff>571500</xdr:colOff>
      <xdr:row>25</xdr:row>
      <xdr:rowOff>0</xdr:rowOff>
    </xdr:to>
    <xdr:graphicFrame macro="">
      <xdr:nvGraphicFramePr>
        <xdr:cNvPr id="106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29</xdr:row>
          <xdr:rowOff>76200</xdr:rowOff>
        </xdr:from>
        <xdr:to>
          <xdr:col>1</xdr:col>
          <xdr:colOff>409575</xdr:colOff>
          <xdr:row>31</xdr:row>
          <xdr:rowOff>171450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31</xdr:row>
          <xdr:rowOff>66675</xdr:rowOff>
        </xdr:from>
        <xdr:to>
          <xdr:col>1</xdr:col>
          <xdr:colOff>552450</xdr:colOff>
          <xdr:row>33</xdr:row>
          <xdr:rowOff>161925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57150</xdr:rowOff>
    </xdr:from>
    <xdr:to>
      <xdr:col>8</xdr:col>
      <xdr:colOff>152399</xdr:colOff>
      <xdr:row>34</xdr:row>
      <xdr:rowOff>152400</xdr:rowOff>
    </xdr:to>
    <xdr:graphicFrame macro="">
      <xdr:nvGraphicFramePr>
        <xdr:cNvPr id="11271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438150</xdr:colOff>
          <xdr:row>19</xdr:row>
          <xdr:rowOff>152400</xdr:rowOff>
        </xdr:from>
        <xdr:to>
          <xdr:col>9</xdr:col>
          <xdr:colOff>190500</xdr:colOff>
          <xdr:row>22</xdr:row>
          <xdr:rowOff>47625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638175</xdr:colOff>
      <xdr:row>10</xdr:row>
      <xdr:rowOff>114300</xdr:rowOff>
    </xdr:from>
    <xdr:to>
      <xdr:col>7</xdr:col>
      <xdr:colOff>523875</xdr:colOff>
      <xdr:row>10</xdr:row>
      <xdr:rowOff>142875</xdr:rowOff>
    </xdr:to>
    <xdr:cxnSp macro="">
      <xdr:nvCxnSpPr>
        <xdr:cNvPr id="3" name="Прямая со стрелкой 2"/>
        <xdr:cNvCxnSpPr/>
      </xdr:nvCxnSpPr>
      <xdr:spPr>
        <a:xfrm flipH="1" flipV="1">
          <a:off x="2552700" y="2228850"/>
          <a:ext cx="1762125" cy="285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20</xdr:row>
      <xdr:rowOff>57150</xdr:rowOff>
    </xdr:from>
    <xdr:to>
      <xdr:col>8</xdr:col>
      <xdr:colOff>152399</xdr:colOff>
      <xdr:row>31</xdr:row>
      <xdr:rowOff>152400</xdr:rowOff>
    </xdr:to>
    <xdr:graphicFrame macro="">
      <xdr:nvGraphicFramePr>
        <xdr:cNvPr id="2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381000</xdr:colOff>
          <xdr:row>14</xdr:row>
          <xdr:rowOff>47625</xdr:rowOff>
        </xdr:from>
        <xdr:to>
          <xdr:col>9</xdr:col>
          <xdr:colOff>133350</xdr:colOff>
          <xdr:row>16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37"/>
  <sheetViews>
    <sheetView workbookViewId="0">
      <selection activeCell="N15" sqref="N15"/>
    </sheetView>
  </sheetViews>
  <sheetFormatPr defaultRowHeight="15.75" x14ac:dyDescent="0.25"/>
  <cols>
    <col min="1" max="1" width="2.5703125" style="1" customWidth="1"/>
    <col min="2" max="12" width="8.7109375" style="1" customWidth="1"/>
    <col min="13" max="16384" width="9.140625" style="1"/>
  </cols>
  <sheetData>
    <row r="1" spans="2:15" x14ac:dyDescent="0.25">
      <c r="B1" s="4" t="s">
        <v>51</v>
      </c>
      <c r="C1" s="4"/>
      <c r="D1" s="4"/>
      <c r="E1" s="4"/>
      <c r="F1" s="4"/>
      <c r="H1" s="45" t="s">
        <v>49</v>
      </c>
      <c r="I1" s="46"/>
      <c r="J1" s="46"/>
      <c r="K1" s="46"/>
      <c r="L1" s="46"/>
      <c r="M1" s="50"/>
    </row>
    <row r="2" spans="2:15" x14ac:dyDescent="0.25">
      <c r="B2" s="49" t="s">
        <v>41</v>
      </c>
      <c r="C2" s="2"/>
      <c r="D2" s="2"/>
      <c r="E2" s="2"/>
      <c r="F2" s="2"/>
      <c r="G2" s="3"/>
      <c r="H2" s="47" t="s">
        <v>50</v>
      </c>
      <c r="I2" s="47"/>
      <c r="J2" s="47"/>
      <c r="K2" s="47"/>
      <c r="L2" s="48"/>
      <c r="M2" s="48"/>
    </row>
    <row r="3" spans="2:15" x14ac:dyDescent="0.25">
      <c r="B3" s="2"/>
      <c r="C3" s="2"/>
      <c r="D3" s="2"/>
      <c r="E3" s="2"/>
      <c r="F3" s="18" t="s">
        <v>12</v>
      </c>
      <c r="G3" s="3" t="s">
        <v>13</v>
      </c>
    </row>
    <row r="4" spans="2:15" x14ac:dyDescent="0.25">
      <c r="B4" s="2"/>
      <c r="C4" s="2"/>
      <c r="D4" s="2"/>
      <c r="E4" s="2"/>
      <c r="F4" s="2"/>
      <c r="G4" s="3" t="s">
        <v>13</v>
      </c>
    </row>
    <row r="5" spans="2:15" x14ac:dyDescent="0.25">
      <c r="B5" s="16" t="s">
        <v>14</v>
      </c>
      <c r="D5" s="6" t="s">
        <v>2</v>
      </c>
      <c r="E5" s="43">
        <v>5</v>
      </c>
      <c r="F5" s="7" t="s">
        <v>29</v>
      </c>
    </row>
    <row r="6" spans="2:15" x14ac:dyDescent="0.25">
      <c r="B6" s="17" t="s">
        <v>15</v>
      </c>
      <c r="D6" s="6" t="s">
        <v>3</v>
      </c>
      <c r="E6" s="26">
        <v>1</v>
      </c>
      <c r="F6" s="1" t="s">
        <v>4</v>
      </c>
    </row>
    <row r="7" spans="2:15" x14ac:dyDescent="0.25">
      <c r="B7" s="4" t="s">
        <v>23</v>
      </c>
      <c r="D7" s="8" t="s">
        <v>24</v>
      </c>
    </row>
    <row r="8" spans="2:15" ht="31.5" x14ac:dyDescent="0.25">
      <c r="B8" s="68" t="s">
        <v>1</v>
      </c>
      <c r="C8" s="15" t="s">
        <v>5</v>
      </c>
      <c r="D8" s="15" t="s">
        <v>6</v>
      </c>
      <c r="E8" s="15" t="s">
        <v>7</v>
      </c>
      <c r="F8" s="15" t="s">
        <v>8</v>
      </c>
      <c r="G8" s="15" t="s">
        <v>7</v>
      </c>
      <c r="H8" s="15" t="s">
        <v>8</v>
      </c>
      <c r="I8" s="66" t="s">
        <v>9</v>
      </c>
      <c r="J8" s="67"/>
    </row>
    <row r="9" spans="2:15" ht="18.75" x14ac:dyDescent="0.35">
      <c r="B9" s="69"/>
      <c r="C9" s="27" t="s">
        <v>27</v>
      </c>
      <c r="D9" s="27" t="s">
        <v>28</v>
      </c>
      <c r="E9" s="27" t="s">
        <v>42</v>
      </c>
      <c r="F9" s="27" t="s">
        <v>43</v>
      </c>
      <c r="G9" s="19" t="s">
        <v>16</v>
      </c>
      <c r="H9" s="19" t="s">
        <v>17</v>
      </c>
      <c r="I9" s="19" t="s">
        <v>18</v>
      </c>
      <c r="J9" s="19" t="s">
        <v>19</v>
      </c>
    </row>
    <row r="10" spans="2:15" x14ac:dyDescent="0.25">
      <c r="B10" s="13">
        <v>1</v>
      </c>
      <c r="C10" s="71">
        <v>150</v>
      </c>
      <c r="D10" s="28">
        <v>130</v>
      </c>
      <c r="E10" s="28">
        <v>50</v>
      </c>
      <c r="F10" s="28">
        <v>23</v>
      </c>
      <c r="G10" s="29">
        <f>E10+273.15</f>
        <v>323.14999999999998</v>
      </c>
      <c r="H10" s="29">
        <f>F10+273.15</f>
        <v>296.14999999999998</v>
      </c>
      <c r="I10" s="30">
        <f>C10/D10</f>
        <v>1.1538461538461537</v>
      </c>
      <c r="J10" s="30">
        <f>G10/H10</f>
        <v>1.0911700151950026</v>
      </c>
      <c r="K10" s="10"/>
      <c r="L10" s="10"/>
      <c r="M10" s="10"/>
      <c r="N10" s="10"/>
      <c r="O10" s="10"/>
    </row>
    <row r="11" spans="2:15" ht="18.75" x14ac:dyDescent="0.25">
      <c r="B11" s="20" t="s">
        <v>10</v>
      </c>
      <c r="H11" s="24" t="s">
        <v>20</v>
      </c>
      <c r="I11" s="31">
        <f>I10*I12</f>
        <v>8.2840236686390525E-2</v>
      </c>
      <c r="J11" s="31">
        <f>J10*J12</f>
        <v>7.0611852615060028E-3</v>
      </c>
      <c r="K11" s="10"/>
      <c r="L11" s="10"/>
      <c r="M11" s="10"/>
      <c r="N11" s="10"/>
      <c r="O11" s="10"/>
    </row>
    <row r="12" spans="2:15" ht="18.75" x14ac:dyDescent="0.35">
      <c r="B12" s="4"/>
      <c r="H12" s="25" t="s">
        <v>44</v>
      </c>
      <c r="I12" s="32">
        <f>$E$5/C10+$E$5/D10</f>
        <v>7.179487179487179E-2</v>
      </c>
      <c r="J12" s="32">
        <f>$E$6/G10+$E$6/H10</f>
        <v>6.4712053696271161E-3</v>
      </c>
    </row>
    <row r="14" spans="2:15" x14ac:dyDescent="0.25">
      <c r="G14" s="9"/>
    </row>
    <row r="16" spans="2:15" x14ac:dyDescent="0.25">
      <c r="G16" s="9"/>
    </row>
    <row r="17" spans="2:11" x14ac:dyDescent="0.25">
      <c r="D17" s="8" t="s">
        <v>21</v>
      </c>
      <c r="G17" s="22"/>
    </row>
    <row r="19" spans="2:11" ht="18.75" x14ac:dyDescent="0.35">
      <c r="C19" s="33">
        <f>I10</f>
        <v>1.1538461538461537</v>
      </c>
      <c r="D19" s="11" t="s">
        <v>0</v>
      </c>
      <c r="E19" s="35">
        <f>I11</f>
        <v>8.2840236686390525E-2</v>
      </c>
      <c r="F19" s="37" t="s">
        <v>45</v>
      </c>
      <c r="G19" s="38">
        <f>I12</f>
        <v>7.179487179487179E-2</v>
      </c>
    </row>
    <row r="20" spans="2:11" x14ac:dyDescent="0.25">
      <c r="C20" s="34"/>
      <c r="E20" s="36"/>
      <c r="F20" s="14"/>
    </row>
    <row r="21" spans="2:11" ht="18.75" x14ac:dyDescent="0.35">
      <c r="C21" s="33">
        <f>J10</f>
        <v>1.0911700151950026</v>
      </c>
      <c r="D21" s="11" t="s">
        <v>0</v>
      </c>
      <c r="E21" s="35">
        <f>J11</f>
        <v>7.0611852615060028E-3</v>
      </c>
      <c r="F21" s="37" t="s">
        <v>46</v>
      </c>
      <c r="G21" s="38">
        <f>J12</f>
        <v>6.4712053696271161E-3</v>
      </c>
    </row>
    <row r="22" spans="2:11" x14ac:dyDescent="0.25">
      <c r="C22" s="21"/>
    </row>
    <row r="23" spans="2:11" x14ac:dyDescent="0.25">
      <c r="B23" s="4" t="s">
        <v>22</v>
      </c>
      <c r="D23" s="23" t="s">
        <v>25</v>
      </c>
      <c r="K23" s="10" t="s">
        <v>64</v>
      </c>
    </row>
    <row r="24" spans="2:11" x14ac:dyDescent="0.25">
      <c r="B24" s="10"/>
      <c r="K24" s="10" t="s">
        <v>47</v>
      </c>
    </row>
    <row r="25" spans="2:11" ht="31.5" x14ac:dyDescent="0.25">
      <c r="B25" s="68" t="s">
        <v>1</v>
      </c>
      <c r="C25" s="15" t="s">
        <v>5</v>
      </c>
      <c r="D25" s="15" t="s">
        <v>6</v>
      </c>
      <c r="E25" s="15" t="s">
        <v>7</v>
      </c>
      <c r="F25" s="15" t="s">
        <v>8</v>
      </c>
      <c r="G25" s="15" t="s">
        <v>7</v>
      </c>
      <c r="H25" s="15" t="s">
        <v>8</v>
      </c>
      <c r="I25" s="66" t="s">
        <v>9</v>
      </c>
      <c r="J25" s="67"/>
    </row>
    <row r="26" spans="2:11" ht="18.75" x14ac:dyDescent="0.35">
      <c r="B26" s="69"/>
      <c r="C26" s="27" t="s">
        <v>27</v>
      </c>
      <c r="D26" s="27" t="s">
        <v>28</v>
      </c>
      <c r="E26" s="27" t="s">
        <v>42</v>
      </c>
      <c r="F26" s="27" t="s">
        <v>43</v>
      </c>
      <c r="G26" s="19" t="s">
        <v>16</v>
      </c>
      <c r="H26" s="19" t="s">
        <v>17</v>
      </c>
      <c r="I26" s="19" t="s">
        <v>18</v>
      </c>
      <c r="J26" s="19" t="s">
        <v>19</v>
      </c>
    </row>
    <row r="27" spans="2:11" x14ac:dyDescent="0.25">
      <c r="B27" s="13">
        <v>1</v>
      </c>
      <c r="C27" s="39">
        <v>127</v>
      </c>
      <c r="D27" s="40">
        <v>100</v>
      </c>
      <c r="E27" s="28">
        <v>83</v>
      </c>
      <c r="F27" s="28">
        <v>16</v>
      </c>
      <c r="G27" s="29">
        <f>E27+273.15</f>
        <v>356.15</v>
      </c>
      <c r="H27" s="29">
        <f>F27+273.15</f>
        <v>289.14999999999998</v>
      </c>
      <c r="I27" s="44">
        <f>C27/D27</f>
        <v>1.27</v>
      </c>
      <c r="J27" s="44">
        <f>G27/H27</f>
        <v>1.2317136434376621</v>
      </c>
    </row>
    <row r="28" spans="2:11" ht="18.75" x14ac:dyDescent="0.25">
      <c r="B28" s="20" t="s">
        <v>10</v>
      </c>
      <c r="H28" s="24" t="s">
        <v>20</v>
      </c>
      <c r="I28" s="31">
        <f>I27*I29</f>
        <v>0.1135</v>
      </c>
      <c r="J28" s="31">
        <f>J27*J29</f>
        <v>7.7181865586638844E-3</v>
      </c>
    </row>
    <row r="29" spans="2:11" ht="18.75" x14ac:dyDescent="0.35">
      <c r="B29" s="4"/>
      <c r="H29" s="25" t="s">
        <v>44</v>
      </c>
      <c r="I29" s="32">
        <f>$E$5/C27+$E$5/D27</f>
        <v>8.9370078740157483E-2</v>
      </c>
      <c r="J29" s="32">
        <f>$E$6/G27+$E$6/H27</f>
        <v>6.2662182884673937E-3</v>
      </c>
    </row>
    <row r="31" spans="2:11" ht="18.75" x14ac:dyDescent="0.35">
      <c r="C31" s="33">
        <f>I27</f>
        <v>1.27</v>
      </c>
      <c r="D31" s="11" t="s">
        <v>0</v>
      </c>
      <c r="E31" s="35">
        <f>I28</f>
        <v>0.1135</v>
      </c>
      <c r="F31" s="37" t="s">
        <v>45</v>
      </c>
      <c r="G31" s="38">
        <f>I29</f>
        <v>8.9370078740157483E-2</v>
      </c>
    </row>
    <row r="32" spans="2:11" x14ac:dyDescent="0.25">
      <c r="C32" s="34"/>
      <c r="E32" s="36"/>
      <c r="F32" s="14"/>
    </row>
    <row r="33" spans="2:9" ht="18.75" x14ac:dyDescent="0.35">
      <c r="C33" s="33">
        <f>J27</f>
        <v>1.2317136434376621</v>
      </c>
      <c r="D33" s="11" t="s">
        <v>0</v>
      </c>
      <c r="E33" s="35">
        <f>J28</f>
        <v>7.7181865586638844E-3</v>
      </c>
      <c r="F33" s="37" t="s">
        <v>46</v>
      </c>
      <c r="G33" s="38">
        <f>J29</f>
        <v>6.2662182884673937E-3</v>
      </c>
    </row>
    <row r="35" spans="2:9" x14ac:dyDescent="0.25">
      <c r="B35" s="10" t="s">
        <v>65</v>
      </c>
    </row>
    <row r="36" spans="2:9" x14ac:dyDescent="0.25">
      <c r="B36" s="10" t="s">
        <v>66</v>
      </c>
      <c r="C36" s="10"/>
      <c r="D36" s="10"/>
      <c r="E36" s="10"/>
      <c r="F36" s="10"/>
      <c r="G36" s="10"/>
      <c r="H36" s="10"/>
      <c r="I36" s="10"/>
    </row>
    <row r="37" spans="2:9" x14ac:dyDescent="0.25">
      <c r="B37" s="10" t="s">
        <v>48</v>
      </c>
      <c r="C37" s="10"/>
      <c r="D37" s="10"/>
      <c r="E37" s="10"/>
      <c r="F37" s="10"/>
      <c r="G37" s="10"/>
      <c r="H37" s="10"/>
      <c r="I37" s="10"/>
    </row>
  </sheetData>
  <mergeCells count="4">
    <mergeCell ref="I8:J8"/>
    <mergeCell ref="B8:B9"/>
    <mergeCell ref="B25:B26"/>
    <mergeCell ref="I25:J25"/>
  </mergeCells>
  <pageMargins left="0.7" right="0.7" top="0.75" bottom="0.75" header="0.3" footer="0.3"/>
  <pageSetup paperSize="9" orientation="portrait" horizontalDpi="4294967293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1042" r:id="rId4">
          <objectPr defaultSize="0" autoPict="0" r:id="rId5">
            <anchor moveWithCells="1" sizeWithCells="1">
              <from>
                <xdr:col>1</xdr:col>
                <xdr:colOff>38100</xdr:colOff>
                <xdr:row>10</xdr:row>
                <xdr:rowOff>228600</xdr:rowOff>
              </from>
              <to>
                <xdr:col>2</xdr:col>
                <xdr:colOff>171450</xdr:colOff>
                <xdr:row>13</xdr:row>
                <xdr:rowOff>104775</xdr:rowOff>
              </to>
            </anchor>
          </objectPr>
        </oleObject>
      </mc:Choice>
      <mc:Fallback>
        <oleObject progId="Equation.DSMT4" shapeId="1042" r:id="rId4"/>
      </mc:Fallback>
    </mc:AlternateContent>
    <mc:AlternateContent xmlns:mc="http://schemas.openxmlformats.org/markup-compatibility/2006">
      <mc:Choice Requires="x14">
        <oleObject progId="Equation.DSMT4" shapeId="1043" r:id="rId6">
          <objectPr defaultSize="0" autoPict="0" r:id="rId7">
            <anchor moveWithCells="1" sizeWithCells="1">
              <from>
                <xdr:col>1</xdr:col>
                <xdr:colOff>28575</xdr:colOff>
                <xdr:row>13</xdr:row>
                <xdr:rowOff>76200</xdr:rowOff>
              </from>
              <to>
                <xdr:col>2</xdr:col>
                <xdr:colOff>161925</xdr:colOff>
                <xdr:row>15</xdr:row>
                <xdr:rowOff>190500</xdr:rowOff>
              </to>
            </anchor>
          </objectPr>
        </oleObject>
      </mc:Choice>
      <mc:Fallback>
        <oleObject progId="Equation.DSMT4" shapeId="1043" r:id="rId6"/>
      </mc:Fallback>
    </mc:AlternateContent>
    <mc:AlternateContent xmlns:mc="http://schemas.openxmlformats.org/markup-compatibility/2006">
      <mc:Choice Requires="x14">
        <oleObject progId="Equation.DSMT4" shapeId="1044" r:id="rId8">
          <objectPr defaultSize="0" autoPict="0" r:id="rId9">
            <anchor moveWithCells="1" sizeWithCells="1">
              <from>
                <xdr:col>3</xdr:col>
                <xdr:colOff>28575</xdr:colOff>
                <xdr:row>10</xdr:row>
                <xdr:rowOff>209550</xdr:rowOff>
              </from>
              <to>
                <xdr:col>4</xdr:col>
                <xdr:colOff>457200</xdr:colOff>
                <xdr:row>13</xdr:row>
                <xdr:rowOff>95250</xdr:rowOff>
              </to>
            </anchor>
          </objectPr>
        </oleObject>
      </mc:Choice>
      <mc:Fallback>
        <oleObject progId="Equation.DSMT4" shapeId="1044" r:id="rId8"/>
      </mc:Fallback>
    </mc:AlternateContent>
    <mc:AlternateContent xmlns:mc="http://schemas.openxmlformats.org/markup-compatibility/2006">
      <mc:Choice Requires="x14">
        <oleObject progId="Equation.DSMT4" shapeId="1045" r:id="rId10">
          <objectPr defaultSize="0" autoPict="0" r:id="rId11">
            <anchor moveWithCells="1" sizeWithCells="1">
              <from>
                <xdr:col>2</xdr:col>
                <xdr:colOff>485775</xdr:colOff>
                <xdr:row>13</xdr:row>
                <xdr:rowOff>57150</xdr:rowOff>
              </from>
              <to>
                <xdr:col>4</xdr:col>
                <xdr:colOff>466725</xdr:colOff>
                <xdr:row>16</xdr:row>
                <xdr:rowOff>19050</xdr:rowOff>
              </to>
            </anchor>
          </objectPr>
        </oleObject>
      </mc:Choice>
      <mc:Fallback>
        <oleObject progId="Equation.DSMT4" shapeId="1045" r:id="rId10"/>
      </mc:Fallback>
    </mc:AlternateContent>
    <mc:AlternateContent xmlns:mc="http://schemas.openxmlformats.org/markup-compatibility/2006">
      <mc:Choice Requires="x14">
        <oleObject progId="Equation.DSMT4" shapeId="1049" r:id="rId12">
          <objectPr defaultSize="0" autoPict="0" r:id="rId13">
            <anchor moveWithCells="1" sizeWithCells="1">
              <from>
                <xdr:col>1</xdr:col>
                <xdr:colOff>28575</xdr:colOff>
                <xdr:row>17</xdr:row>
                <xdr:rowOff>76200</xdr:rowOff>
              </from>
              <to>
                <xdr:col>1</xdr:col>
                <xdr:colOff>409575</xdr:colOff>
                <xdr:row>19</xdr:row>
                <xdr:rowOff>171450</xdr:rowOff>
              </to>
            </anchor>
          </objectPr>
        </oleObject>
      </mc:Choice>
      <mc:Fallback>
        <oleObject progId="Equation.DSMT4" shapeId="1049" r:id="rId12"/>
      </mc:Fallback>
    </mc:AlternateContent>
    <mc:AlternateContent xmlns:mc="http://schemas.openxmlformats.org/markup-compatibility/2006">
      <mc:Choice Requires="x14">
        <oleObject progId="Equation.DSMT4" shapeId="1050" r:id="rId14">
          <objectPr defaultSize="0" autoPict="0" r:id="rId15">
            <anchor moveWithCells="1" sizeWithCells="1">
              <from>
                <xdr:col>1</xdr:col>
                <xdr:colOff>200025</xdr:colOff>
                <xdr:row>19</xdr:row>
                <xdr:rowOff>66675</xdr:rowOff>
              </from>
              <to>
                <xdr:col>1</xdr:col>
                <xdr:colOff>552450</xdr:colOff>
                <xdr:row>21</xdr:row>
                <xdr:rowOff>161925</xdr:rowOff>
              </to>
            </anchor>
          </objectPr>
        </oleObject>
      </mc:Choice>
      <mc:Fallback>
        <oleObject progId="Equation.DSMT4" shapeId="1050" r:id="rId14"/>
      </mc:Fallback>
    </mc:AlternateContent>
    <mc:AlternateContent xmlns:mc="http://schemas.openxmlformats.org/markup-compatibility/2006">
      <mc:Choice Requires="x14">
        <oleObject progId="Equation.DSMT4" shapeId="1051" r:id="rId16">
          <objectPr defaultSize="0" autoPict="0" r:id="rId13">
            <anchor moveWithCells="1" sizeWithCells="1">
              <from>
                <xdr:col>1</xdr:col>
                <xdr:colOff>28575</xdr:colOff>
                <xdr:row>29</xdr:row>
                <xdr:rowOff>76200</xdr:rowOff>
              </from>
              <to>
                <xdr:col>1</xdr:col>
                <xdr:colOff>409575</xdr:colOff>
                <xdr:row>31</xdr:row>
                <xdr:rowOff>171450</xdr:rowOff>
              </to>
            </anchor>
          </objectPr>
        </oleObject>
      </mc:Choice>
      <mc:Fallback>
        <oleObject progId="Equation.DSMT4" shapeId="1051" r:id="rId16"/>
      </mc:Fallback>
    </mc:AlternateContent>
    <mc:AlternateContent xmlns:mc="http://schemas.openxmlformats.org/markup-compatibility/2006">
      <mc:Choice Requires="x14">
        <oleObject progId="Equation.DSMT4" shapeId="1052" r:id="rId17">
          <objectPr defaultSize="0" autoPict="0" r:id="rId15">
            <anchor moveWithCells="1" sizeWithCells="1">
              <from>
                <xdr:col>1</xdr:col>
                <xdr:colOff>200025</xdr:colOff>
                <xdr:row>31</xdr:row>
                <xdr:rowOff>66675</xdr:rowOff>
              </from>
              <to>
                <xdr:col>1</xdr:col>
                <xdr:colOff>552450</xdr:colOff>
                <xdr:row>33</xdr:row>
                <xdr:rowOff>161925</xdr:rowOff>
              </to>
            </anchor>
          </objectPr>
        </oleObject>
      </mc:Choice>
      <mc:Fallback>
        <oleObject progId="Equation.DSMT4" shapeId="1052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8"/>
  <sheetViews>
    <sheetView topLeftCell="A4" workbookViewId="0">
      <selection activeCell="E11" sqref="E11"/>
    </sheetView>
  </sheetViews>
  <sheetFormatPr defaultRowHeight="15.75" x14ac:dyDescent="0.25"/>
  <cols>
    <col min="1" max="1" width="2.5703125" style="1" customWidth="1"/>
    <col min="2" max="4" width="8.7109375" style="1" customWidth="1"/>
    <col min="5" max="5" width="9.7109375" style="1" customWidth="1"/>
    <col min="6" max="6" width="8.7109375" style="1" customWidth="1"/>
    <col min="7" max="7" width="9.7109375" style="1" customWidth="1"/>
    <col min="8" max="9" width="8.7109375" style="1" customWidth="1"/>
    <col min="10" max="10" width="8.7109375" style="59" customWidth="1"/>
    <col min="11" max="12" width="8.7109375" style="1" customWidth="1"/>
    <col min="13" max="16384" width="9.140625" style="1"/>
  </cols>
  <sheetData>
    <row r="1" spans="2:12" x14ac:dyDescent="0.25">
      <c r="B1" s="4" t="s">
        <v>51</v>
      </c>
      <c r="C1" s="4"/>
      <c r="D1" s="4"/>
      <c r="E1" s="4"/>
      <c r="F1" s="4"/>
      <c r="H1" s="45" t="s">
        <v>49</v>
      </c>
      <c r="I1" s="55"/>
      <c r="J1" s="57"/>
      <c r="K1" s="55"/>
      <c r="L1" s="55"/>
    </row>
    <row r="2" spans="2:12" x14ac:dyDescent="0.25">
      <c r="B2" s="49" t="s">
        <v>41</v>
      </c>
      <c r="C2" s="2"/>
      <c r="D2" s="2"/>
      <c r="E2" s="2"/>
      <c r="F2" s="2"/>
      <c r="G2" s="3"/>
      <c r="H2" s="47" t="s">
        <v>50</v>
      </c>
      <c r="I2" s="47"/>
      <c r="J2" s="58"/>
      <c r="K2" s="47"/>
      <c r="L2" s="48"/>
    </row>
    <row r="3" spans="2:12" x14ac:dyDescent="0.25">
      <c r="B3" s="2"/>
      <c r="C3" s="2"/>
      <c r="D3" s="2"/>
      <c r="E3" s="2"/>
      <c r="F3" s="18" t="s">
        <v>12</v>
      </c>
      <c r="G3" s="3" t="s">
        <v>13</v>
      </c>
    </row>
    <row r="4" spans="2:12" x14ac:dyDescent="0.25">
      <c r="B4" s="2"/>
      <c r="C4" s="2"/>
      <c r="D4" s="2"/>
      <c r="E4" s="2"/>
      <c r="F4" s="2"/>
      <c r="G4" s="3" t="s">
        <v>13</v>
      </c>
    </row>
    <row r="5" spans="2:12" x14ac:dyDescent="0.25">
      <c r="B5" s="4" t="s">
        <v>26</v>
      </c>
    </row>
    <row r="6" spans="2:12" ht="18.75" x14ac:dyDescent="0.25">
      <c r="B6" s="4"/>
      <c r="D6" s="9" t="s">
        <v>73</v>
      </c>
      <c r="E6" s="51">
        <v>28</v>
      </c>
      <c r="F6" s="1" t="s">
        <v>36</v>
      </c>
      <c r="G6" s="51" t="s">
        <v>53</v>
      </c>
      <c r="I6" s="6" t="s">
        <v>57</v>
      </c>
      <c r="J6" s="59">
        <v>9.8140000000000001</v>
      </c>
      <c r="K6" s="1" t="s">
        <v>58</v>
      </c>
      <c r="L6" s="10" t="s">
        <v>63</v>
      </c>
    </row>
    <row r="7" spans="2:12" x14ac:dyDescent="0.25">
      <c r="B7" s="4"/>
      <c r="D7" s="41" t="s">
        <v>38</v>
      </c>
      <c r="E7" s="52">
        <v>1.6</v>
      </c>
      <c r="F7" s="14" t="s">
        <v>37</v>
      </c>
      <c r="I7" s="9" t="s">
        <v>71</v>
      </c>
      <c r="J7" s="64">
        <v>273.14999999999998</v>
      </c>
      <c r="K7" s="1" t="s">
        <v>62</v>
      </c>
      <c r="L7" s="10" t="s">
        <v>67</v>
      </c>
    </row>
    <row r="8" spans="2:12" x14ac:dyDescent="0.25">
      <c r="B8" s="4"/>
      <c r="D8" s="9" t="s">
        <v>34</v>
      </c>
      <c r="E8" s="51">
        <v>450</v>
      </c>
      <c r="F8" s="1" t="s">
        <v>35</v>
      </c>
      <c r="L8" s="10" t="s">
        <v>70</v>
      </c>
    </row>
    <row r="9" spans="2:12" ht="18.75" x14ac:dyDescent="0.25">
      <c r="C9" s="14"/>
      <c r="D9" s="41" t="s">
        <v>32</v>
      </c>
      <c r="E9" s="14">
        <v>100</v>
      </c>
      <c r="F9" s="14" t="s">
        <v>31</v>
      </c>
      <c r="G9"/>
      <c r="I9" s="10" t="s">
        <v>68</v>
      </c>
    </row>
    <row r="10" spans="2:12" ht="18.75" x14ac:dyDescent="0.35">
      <c r="C10" s="14"/>
      <c r="D10" s="41" t="s">
        <v>33</v>
      </c>
      <c r="E10" s="14">
        <v>100</v>
      </c>
      <c r="F10" s="14" t="s">
        <v>30</v>
      </c>
    </row>
    <row r="11" spans="2:12" x14ac:dyDescent="0.25">
      <c r="B11" s="14"/>
      <c r="D11" s="41" t="s">
        <v>40</v>
      </c>
      <c r="E11" s="56"/>
      <c r="F11" s="14" t="s">
        <v>39</v>
      </c>
      <c r="I11" s="10" t="s">
        <v>69</v>
      </c>
    </row>
    <row r="12" spans="2:12" ht="18.75" x14ac:dyDescent="0.25">
      <c r="B12" s="5" t="s">
        <v>1</v>
      </c>
      <c r="C12" s="5" t="s">
        <v>52</v>
      </c>
      <c r="D12" s="27" t="s">
        <v>56</v>
      </c>
      <c r="E12" s="5" t="s">
        <v>54</v>
      </c>
      <c r="F12" s="5" t="s">
        <v>55</v>
      </c>
      <c r="G12" s="5" t="s">
        <v>11</v>
      </c>
      <c r="H12" s="22"/>
    </row>
    <row r="13" spans="2:12" x14ac:dyDescent="0.25">
      <c r="B13" s="5">
        <v>1</v>
      </c>
      <c r="C13" s="53">
        <v>26</v>
      </c>
      <c r="D13" s="53">
        <v>27</v>
      </c>
      <c r="E13" s="54">
        <f t="shared" ref="E13:E22" si="0">C13*$E$9*10^(-7)</f>
        <v>2.5999999999999998E-4</v>
      </c>
      <c r="F13" s="65">
        <f>D13+$J$7</f>
        <v>300.14999999999998</v>
      </c>
      <c r="G13" s="62">
        <f t="shared" ref="G13:G22" si="1">E13/F13</f>
        <v>8.6623354989172082E-7</v>
      </c>
      <c r="H13" s="22"/>
    </row>
    <row r="14" spans="2:12" x14ac:dyDescent="0.25">
      <c r="B14" s="5">
        <v>2</v>
      </c>
      <c r="C14" s="53">
        <v>28</v>
      </c>
      <c r="D14" s="53">
        <v>51</v>
      </c>
      <c r="E14" s="54">
        <f t="shared" si="0"/>
        <v>2.7999999999999998E-4</v>
      </c>
      <c r="F14" s="65">
        <f t="shared" ref="F14:F22" si="2">D14+$J$7</f>
        <v>324.14999999999998</v>
      </c>
      <c r="G14" s="62">
        <f t="shared" si="1"/>
        <v>8.6379762455653247E-7</v>
      </c>
    </row>
    <row r="15" spans="2:12" x14ac:dyDescent="0.25">
      <c r="B15" s="5">
        <v>3</v>
      </c>
      <c r="C15" s="53">
        <v>31</v>
      </c>
      <c r="D15" s="53">
        <v>85</v>
      </c>
      <c r="E15" s="54">
        <f t="shared" si="0"/>
        <v>3.1E-4</v>
      </c>
      <c r="F15" s="65">
        <f t="shared" si="2"/>
        <v>358.15</v>
      </c>
      <c r="G15" s="62">
        <f t="shared" si="1"/>
        <v>8.6555912327237199E-7</v>
      </c>
    </row>
    <row r="16" spans="2:12" x14ac:dyDescent="0.25">
      <c r="B16" s="5">
        <v>4</v>
      </c>
      <c r="C16" s="53">
        <v>32</v>
      </c>
      <c r="D16" s="53">
        <v>93</v>
      </c>
      <c r="E16" s="54">
        <f t="shared" si="0"/>
        <v>3.1999999999999997E-4</v>
      </c>
      <c r="F16" s="65">
        <f t="shared" si="2"/>
        <v>366.15</v>
      </c>
      <c r="G16" s="62">
        <f t="shared" si="1"/>
        <v>8.7395876007100913E-7</v>
      </c>
      <c r="H16" s="10"/>
    </row>
    <row r="17" spans="2:11" x14ac:dyDescent="0.25">
      <c r="B17" s="5">
        <v>5</v>
      </c>
      <c r="C17" s="53">
        <v>33</v>
      </c>
      <c r="D17" s="53">
        <v>115</v>
      </c>
      <c r="E17" s="54">
        <f t="shared" si="0"/>
        <v>3.3E-4</v>
      </c>
      <c r="F17" s="65">
        <f t="shared" si="2"/>
        <v>388.15</v>
      </c>
      <c r="G17" s="62">
        <f t="shared" si="1"/>
        <v>8.5018678346000257E-7</v>
      </c>
      <c r="H17" s="22"/>
    </row>
    <row r="18" spans="2:11" x14ac:dyDescent="0.25">
      <c r="B18" s="5">
        <v>6</v>
      </c>
      <c r="C18" s="53">
        <v>35</v>
      </c>
      <c r="D18" s="53">
        <v>137</v>
      </c>
      <c r="E18" s="54">
        <f t="shared" si="0"/>
        <v>3.5E-4</v>
      </c>
      <c r="F18" s="65">
        <f t="shared" si="2"/>
        <v>410.15</v>
      </c>
      <c r="G18" s="62">
        <f t="shared" si="1"/>
        <v>8.5334633670608317E-7</v>
      </c>
      <c r="H18" s="22"/>
    </row>
    <row r="19" spans="2:11" x14ac:dyDescent="0.25">
      <c r="B19" s="5">
        <v>7</v>
      </c>
      <c r="C19" s="53">
        <v>38</v>
      </c>
      <c r="D19" s="53">
        <v>168</v>
      </c>
      <c r="E19" s="54">
        <f t="shared" si="0"/>
        <v>3.7999999999999997E-4</v>
      </c>
      <c r="F19" s="65">
        <f t="shared" si="2"/>
        <v>441.15</v>
      </c>
      <c r="G19" s="62">
        <f t="shared" si="1"/>
        <v>8.6138501643431941E-7</v>
      </c>
      <c r="H19" s="22"/>
    </row>
    <row r="20" spans="2:11" x14ac:dyDescent="0.25">
      <c r="B20" s="5">
        <v>8</v>
      </c>
      <c r="C20" s="53">
        <v>41</v>
      </c>
      <c r="D20" s="53">
        <v>201</v>
      </c>
      <c r="E20" s="54">
        <f t="shared" si="0"/>
        <v>4.0999999999999999E-4</v>
      </c>
      <c r="F20" s="65">
        <f t="shared" si="2"/>
        <v>474.15</v>
      </c>
      <c r="G20" s="62">
        <f t="shared" si="1"/>
        <v>8.6470526204787513E-7</v>
      </c>
      <c r="H20" s="22"/>
    </row>
    <row r="21" spans="2:11" x14ac:dyDescent="0.25">
      <c r="B21" s="5">
        <v>9</v>
      </c>
      <c r="C21" s="53">
        <v>46</v>
      </c>
      <c r="D21" s="53">
        <v>265</v>
      </c>
      <c r="E21" s="54">
        <f t="shared" si="0"/>
        <v>4.5999999999999996E-4</v>
      </c>
      <c r="F21" s="65">
        <f t="shared" si="2"/>
        <v>538.15</v>
      </c>
      <c r="G21" s="62">
        <f t="shared" si="1"/>
        <v>8.5478026572516951E-7</v>
      </c>
    </row>
    <row r="22" spans="2:11" x14ac:dyDescent="0.25">
      <c r="B22" s="12">
        <v>10</v>
      </c>
      <c r="C22" s="53">
        <v>52</v>
      </c>
      <c r="D22" s="53">
        <v>327</v>
      </c>
      <c r="E22" s="54">
        <f t="shared" si="0"/>
        <v>5.1999999999999995E-4</v>
      </c>
      <c r="F22" s="65">
        <f t="shared" si="2"/>
        <v>600.15</v>
      </c>
      <c r="G22" s="62">
        <f t="shared" si="1"/>
        <v>8.6645005415312838E-7</v>
      </c>
    </row>
    <row r="23" spans="2:11" x14ac:dyDescent="0.25">
      <c r="B23" s="14"/>
      <c r="C23" s="14"/>
      <c r="D23" s="14"/>
      <c r="E23" s="14"/>
      <c r="F23" s="5" t="s">
        <v>61</v>
      </c>
      <c r="G23" s="62">
        <f>AVERAGE(G13:G22)</f>
        <v>8.6204027763182121E-7</v>
      </c>
      <c r="H23" s="14"/>
      <c r="I23" s="14"/>
    </row>
    <row r="24" spans="2:11" x14ac:dyDescent="0.25">
      <c r="B24" s="14"/>
      <c r="G24" s="14"/>
      <c r="H24" s="14"/>
      <c r="I24" s="60" t="s">
        <v>59</v>
      </c>
      <c r="J24" s="61">
        <f>E11*E6/E7*G23</f>
        <v>0</v>
      </c>
      <c r="K24" s="1" t="s">
        <v>60</v>
      </c>
    </row>
    <row r="25" spans="2:11" x14ac:dyDescent="0.25">
      <c r="B25" s="14"/>
      <c r="G25" s="14"/>
      <c r="H25" s="14"/>
      <c r="I25" s="14"/>
      <c r="J25" s="63" t="s">
        <v>72</v>
      </c>
    </row>
    <row r="26" spans="2:11" x14ac:dyDescent="0.25">
      <c r="B26" s="14"/>
      <c r="C26" s="14"/>
      <c r="D26" s="14"/>
      <c r="E26" s="14"/>
      <c r="F26" s="14"/>
      <c r="G26" s="14"/>
      <c r="H26" s="14"/>
      <c r="I26" s="14"/>
    </row>
    <row r="38" spans="11:16" ht="18.75" x14ac:dyDescent="0.3">
      <c r="K38" s="42"/>
      <c r="L38" s="42"/>
      <c r="M38" s="42"/>
      <c r="N38" s="42"/>
      <c r="O38" s="42"/>
      <c r="P38" s="42"/>
    </row>
  </sheetData>
  <pageMargins left="0.7" right="0.7" top="0.75" bottom="0.75" header="0.3" footer="0.3"/>
  <pageSetup paperSize="9" orientation="portrait" horizontalDpi="4294967293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2051" r:id="rId4">
          <objectPr defaultSize="0" autoPict="0" r:id="rId5">
            <anchor moveWithCells="1" sizeWithCells="1">
              <from>
                <xdr:col>7</xdr:col>
                <xdr:colOff>438150</xdr:colOff>
                <xdr:row>19</xdr:row>
                <xdr:rowOff>152400</xdr:rowOff>
              </from>
              <to>
                <xdr:col>9</xdr:col>
                <xdr:colOff>190500</xdr:colOff>
                <xdr:row>22</xdr:row>
                <xdr:rowOff>47625</xdr:rowOff>
              </to>
            </anchor>
          </objectPr>
        </oleObject>
      </mc:Choice>
      <mc:Fallback>
        <oleObject progId="Equation.DSMT4" shapeId="205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5"/>
  <sheetViews>
    <sheetView tabSelected="1" workbookViewId="0">
      <selection activeCell="E11" sqref="E11"/>
    </sheetView>
  </sheetViews>
  <sheetFormatPr defaultRowHeight="15.75" x14ac:dyDescent="0.25"/>
  <cols>
    <col min="1" max="1" width="2.5703125" style="1" customWidth="1"/>
    <col min="2" max="4" width="8.7109375" style="1" customWidth="1"/>
    <col min="5" max="5" width="9.7109375" style="1" customWidth="1"/>
    <col min="6" max="6" width="8.7109375" style="1" customWidth="1"/>
    <col min="7" max="7" width="9.7109375" style="1" customWidth="1"/>
    <col min="8" max="9" width="8.7109375" style="1" customWidth="1"/>
    <col min="10" max="10" width="8.7109375" style="59" customWidth="1"/>
    <col min="11" max="12" width="8.7109375" style="1" customWidth="1"/>
    <col min="13" max="16384" width="9.140625" style="1"/>
  </cols>
  <sheetData>
    <row r="1" spans="2:12" x14ac:dyDescent="0.25">
      <c r="B1" s="4" t="s">
        <v>51</v>
      </c>
      <c r="C1" s="4"/>
      <c r="D1" s="4"/>
      <c r="E1" s="4"/>
      <c r="F1" s="4"/>
      <c r="H1" s="45" t="s">
        <v>49</v>
      </c>
      <c r="I1" s="55"/>
      <c r="J1" s="57"/>
      <c r="K1" s="55"/>
      <c r="L1" s="55"/>
    </row>
    <row r="2" spans="2:12" x14ac:dyDescent="0.25">
      <c r="B2" s="49" t="s">
        <v>41</v>
      </c>
      <c r="C2" s="2"/>
      <c r="D2" s="2"/>
      <c r="E2" s="2"/>
      <c r="F2" s="2"/>
      <c r="G2" s="3"/>
      <c r="H2" s="47" t="s">
        <v>50</v>
      </c>
      <c r="I2" s="47"/>
      <c r="J2" s="58"/>
      <c r="K2" s="47"/>
      <c r="L2" s="48"/>
    </row>
    <row r="3" spans="2:12" x14ac:dyDescent="0.25">
      <c r="B3" s="2"/>
      <c r="C3" s="2"/>
      <c r="D3" s="2"/>
      <c r="E3" s="2"/>
      <c r="F3" s="18" t="s">
        <v>12</v>
      </c>
      <c r="G3" s="3" t="s">
        <v>13</v>
      </c>
    </row>
    <row r="4" spans="2:12" x14ac:dyDescent="0.25">
      <c r="B4" s="2"/>
      <c r="C4" s="2"/>
      <c r="D4" s="2"/>
      <c r="E4" s="2"/>
      <c r="F4" s="2"/>
      <c r="G4" s="3" t="s">
        <v>13</v>
      </c>
    </row>
    <row r="5" spans="2:12" x14ac:dyDescent="0.25">
      <c r="B5" s="4" t="s">
        <v>26</v>
      </c>
    </row>
    <row r="6" spans="2:12" ht="18.75" x14ac:dyDescent="0.25">
      <c r="B6" s="4"/>
      <c r="D6" s="9" t="s">
        <v>74</v>
      </c>
      <c r="E6" s="51">
        <v>71</v>
      </c>
      <c r="F6" s="1" t="s">
        <v>36</v>
      </c>
      <c r="G6" s="51" t="s">
        <v>75</v>
      </c>
      <c r="I6" s="6" t="s">
        <v>57</v>
      </c>
      <c r="J6" s="59">
        <v>9.8140000000000001</v>
      </c>
      <c r="K6" s="1" t="s">
        <v>58</v>
      </c>
      <c r="L6" s="10"/>
    </row>
    <row r="7" spans="2:12" x14ac:dyDescent="0.25">
      <c r="B7" s="4"/>
      <c r="D7" s="41" t="s">
        <v>38</v>
      </c>
      <c r="E7" s="52">
        <v>0.8</v>
      </c>
      <c r="F7" s="14" t="s">
        <v>37</v>
      </c>
      <c r="I7" s="9" t="s">
        <v>71</v>
      </c>
      <c r="J7" s="64">
        <v>273.14999999999998</v>
      </c>
      <c r="K7" s="1" t="s">
        <v>62</v>
      </c>
      <c r="L7" s="10"/>
    </row>
    <row r="8" spans="2:12" x14ac:dyDescent="0.25">
      <c r="B8" s="4"/>
      <c r="D8" s="9" t="s">
        <v>34</v>
      </c>
      <c r="E8" s="51">
        <v>450</v>
      </c>
      <c r="F8" s="1" t="s">
        <v>35</v>
      </c>
      <c r="L8" s="22"/>
    </row>
    <row r="9" spans="2:12" ht="18.75" x14ac:dyDescent="0.25">
      <c r="C9" s="14"/>
      <c r="D9" s="41" t="s">
        <v>32</v>
      </c>
      <c r="E9" s="14">
        <v>100</v>
      </c>
      <c r="F9" s="14" t="s">
        <v>31</v>
      </c>
      <c r="G9"/>
      <c r="I9" s="22"/>
    </row>
    <row r="10" spans="2:12" ht="18.75" x14ac:dyDescent="0.35">
      <c r="C10" s="14"/>
      <c r="D10" s="41" t="s">
        <v>33</v>
      </c>
      <c r="E10" s="14">
        <v>100</v>
      </c>
      <c r="F10" s="14" t="s">
        <v>30</v>
      </c>
    </row>
    <row r="11" spans="2:12" x14ac:dyDescent="0.25">
      <c r="B11" s="14"/>
      <c r="D11" s="41" t="s">
        <v>40</v>
      </c>
      <c r="E11" s="56"/>
      <c r="F11" s="14" t="s">
        <v>39</v>
      </c>
      <c r="I11" s="22"/>
    </row>
    <row r="12" spans="2:12" ht="18.75" x14ac:dyDescent="0.25">
      <c r="B12" s="5" t="s">
        <v>1</v>
      </c>
      <c r="C12" s="5" t="s">
        <v>52</v>
      </c>
      <c r="D12" s="27" t="s">
        <v>56</v>
      </c>
      <c r="E12" s="5" t="s">
        <v>54</v>
      </c>
      <c r="F12" s="5" t="s">
        <v>55</v>
      </c>
      <c r="G12" s="5" t="s">
        <v>11</v>
      </c>
      <c r="H12" s="22"/>
    </row>
    <row r="13" spans="2:12" x14ac:dyDescent="0.25">
      <c r="B13" s="5">
        <v>1</v>
      </c>
      <c r="C13" s="53">
        <v>5</v>
      </c>
      <c r="D13" s="53">
        <v>27</v>
      </c>
      <c r="E13" s="70">
        <f t="shared" ref="E13:E19" si="0">C13*$E$9*10^(-7)</f>
        <v>4.9999999999999996E-5</v>
      </c>
      <c r="F13" s="65">
        <f>D13+$J$7</f>
        <v>300.14999999999998</v>
      </c>
      <c r="G13" s="62">
        <f t="shared" ref="G13:G19" si="1">E13/F13</f>
        <v>1.6658337497917709E-7</v>
      </c>
      <c r="H13" s="22"/>
    </row>
    <row r="14" spans="2:12" x14ac:dyDescent="0.25">
      <c r="B14" s="5">
        <v>2</v>
      </c>
      <c r="C14" s="53">
        <v>6</v>
      </c>
      <c r="D14" s="53">
        <v>51</v>
      </c>
      <c r="E14" s="70">
        <f t="shared" si="0"/>
        <v>5.9999999999999995E-5</v>
      </c>
      <c r="F14" s="65">
        <f t="shared" ref="F14:F19" si="2">D14+$J$7</f>
        <v>324.14999999999998</v>
      </c>
      <c r="G14" s="62">
        <f t="shared" si="1"/>
        <v>1.850994909763998E-7</v>
      </c>
    </row>
    <row r="15" spans="2:12" x14ac:dyDescent="0.25">
      <c r="B15" s="5">
        <v>3</v>
      </c>
      <c r="C15" s="53">
        <v>7</v>
      </c>
      <c r="D15" s="53">
        <v>113</v>
      </c>
      <c r="E15" s="70">
        <f t="shared" si="0"/>
        <v>6.9999999999999994E-5</v>
      </c>
      <c r="F15" s="65">
        <f t="shared" si="2"/>
        <v>386.15</v>
      </c>
      <c r="G15" s="62">
        <f t="shared" si="1"/>
        <v>1.8127670594328628E-7</v>
      </c>
    </row>
    <row r="16" spans="2:12" x14ac:dyDescent="0.25">
      <c r="B16" s="5">
        <v>4</v>
      </c>
      <c r="C16" s="53">
        <v>8</v>
      </c>
      <c r="D16" s="53">
        <v>175</v>
      </c>
      <c r="E16" s="70">
        <f t="shared" si="0"/>
        <v>7.9999999999999993E-5</v>
      </c>
      <c r="F16" s="65">
        <f t="shared" si="2"/>
        <v>448.15</v>
      </c>
      <c r="G16" s="62">
        <f t="shared" si="1"/>
        <v>1.7851165904273121E-7</v>
      </c>
      <c r="H16" s="10"/>
    </row>
    <row r="17" spans="2:11" x14ac:dyDescent="0.25">
      <c r="B17" s="5">
        <v>5</v>
      </c>
      <c r="C17" s="53">
        <v>9</v>
      </c>
      <c r="D17" s="53">
        <v>237</v>
      </c>
      <c r="E17" s="70">
        <f t="shared" si="0"/>
        <v>8.9999999999999992E-5</v>
      </c>
      <c r="F17" s="65">
        <f t="shared" si="2"/>
        <v>510.15</v>
      </c>
      <c r="G17" s="62">
        <f t="shared" si="1"/>
        <v>1.7641870038224052E-7</v>
      </c>
      <c r="H17" s="22"/>
    </row>
    <row r="18" spans="2:11" x14ac:dyDescent="0.25">
      <c r="B18" s="5">
        <v>6</v>
      </c>
      <c r="C18" s="53">
        <v>10</v>
      </c>
      <c r="D18" s="53">
        <v>289</v>
      </c>
      <c r="E18" s="70">
        <f t="shared" si="0"/>
        <v>9.9999999999999991E-5</v>
      </c>
      <c r="F18" s="65">
        <f t="shared" si="2"/>
        <v>562.15</v>
      </c>
      <c r="G18" s="62">
        <f t="shared" si="1"/>
        <v>1.7788846393311394E-7</v>
      </c>
      <c r="H18" s="22"/>
    </row>
    <row r="19" spans="2:11" x14ac:dyDescent="0.25">
      <c r="B19" s="12">
        <v>7</v>
      </c>
      <c r="C19" s="53">
        <v>10</v>
      </c>
      <c r="D19" s="53">
        <v>327</v>
      </c>
      <c r="E19" s="70">
        <f t="shared" si="0"/>
        <v>9.9999999999999991E-5</v>
      </c>
      <c r="F19" s="65">
        <f t="shared" si="2"/>
        <v>600.15</v>
      </c>
      <c r="G19" s="62">
        <f t="shared" si="1"/>
        <v>1.6662501041406314E-7</v>
      </c>
    </row>
    <row r="20" spans="2:11" x14ac:dyDescent="0.25">
      <c r="B20" s="14"/>
      <c r="C20" s="14"/>
      <c r="D20" s="14"/>
      <c r="E20" s="14"/>
      <c r="F20" s="5" t="s">
        <v>61</v>
      </c>
      <c r="G20" s="62">
        <f>AVERAGE(G13:G19)</f>
        <v>1.7605762938157313E-7</v>
      </c>
      <c r="H20" s="14"/>
      <c r="I20" s="14"/>
    </row>
    <row r="21" spans="2:11" x14ac:dyDescent="0.25">
      <c r="B21" s="14"/>
      <c r="G21" s="14"/>
      <c r="H21" s="14"/>
      <c r="I21" s="60" t="s">
        <v>59</v>
      </c>
      <c r="J21" s="61">
        <f>E11*E6/E7*G20</f>
        <v>0</v>
      </c>
      <c r="K21" s="1" t="s">
        <v>60</v>
      </c>
    </row>
    <row r="22" spans="2:11" x14ac:dyDescent="0.25">
      <c r="B22" s="14"/>
      <c r="G22" s="14"/>
      <c r="H22" s="14"/>
      <c r="I22" s="14"/>
      <c r="J22" s="63"/>
    </row>
    <row r="23" spans="2:11" x14ac:dyDescent="0.25">
      <c r="B23" s="14"/>
      <c r="C23" s="14"/>
      <c r="D23" s="14"/>
      <c r="E23" s="14"/>
      <c r="F23" s="14"/>
      <c r="G23" s="14"/>
      <c r="H23" s="14"/>
      <c r="I23" s="14"/>
    </row>
    <row r="35" spans="11:16" ht="18.75" x14ac:dyDescent="0.3">
      <c r="K35" s="42"/>
      <c r="L35" s="42"/>
      <c r="M35" s="42"/>
      <c r="N35" s="42"/>
      <c r="O35" s="42"/>
      <c r="P35" s="42"/>
    </row>
  </sheetData>
  <pageMargins left="0.7" right="0.7" top="0.75" bottom="0.75" header="0.3" footer="0.3"/>
  <pageSetup paperSize="9" orientation="portrait" horizontalDpi="4294967293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3074" r:id="rId4">
          <objectPr defaultSize="0" autoPict="0" r:id="rId5">
            <anchor moveWithCells="1" sizeWithCells="1">
              <from>
                <xdr:col>7</xdr:col>
                <xdr:colOff>381000</xdr:colOff>
                <xdr:row>14</xdr:row>
                <xdr:rowOff>47625</xdr:rowOff>
              </from>
              <to>
                <xdr:col>9</xdr:col>
                <xdr:colOff>133350</xdr:colOff>
                <xdr:row>16</xdr:row>
                <xdr:rowOff>142875</xdr:rowOff>
              </to>
            </anchor>
          </objectPr>
        </oleObject>
      </mc:Choice>
      <mc:Fallback>
        <oleObject progId="Equation.DSMT4" shapeId="307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реальный режим</vt:lpstr>
      <vt:lpstr>виртуальный режим (азот)</vt:lpstr>
      <vt:lpstr>виртуальный режим (хлор)</vt:lpstr>
    </vt:vector>
  </TitlesOfParts>
  <Manager>Романов</Manager>
  <Company>ТГПУ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Комиссарова</dc:creator>
  <cp:lastModifiedBy>Романов</cp:lastModifiedBy>
  <dcterms:created xsi:type="dcterms:W3CDTF">2021-11-13T14:44:46Z</dcterms:created>
  <dcterms:modified xsi:type="dcterms:W3CDTF">2022-05-11T06:05:58Z</dcterms:modified>
</cp:coreProperties>
</file>