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_PHYS\11\m\m-4\"/>
    </mc:Choice>
  </mc:AlternateContent>
  <bookViews>
    <workbookView xWindow="0" yWindow="0" windowWidth="20490" windowHeight="7755"/>
  </bookViews>
  <sheets>
    <sheet name="Реальный режи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8" i="1"/>
  <c r="D29" i="1"/>
  <c r="F29" i="1" s="1"/>
  <c r="D30" i="1"/>
  <c r="F30" i="1" s="1"/>
  <c r="D26" i="1"/>
  <c r="F26" i="1" s="1"/>
  <c r="F28" i="1"/>
  <c r="F23" i="1"/>
  <c r="F22" i="1"/>
  <c r="C22" i="1"/>
  <c r="M22" i="1"/>
  <c r="F27" i="1"/>
  <c r="P23" i="1"/>
  <c r="P22" i="1"/>
  <c r="P27" i="1" l="1"/>
  <c r="P28" i="1"/>
  <c r="P29" i="1"/>
  <c r="P30" i="1"/>
  <c r="P26" i="1"/>
  <c r="O27" i="1"/>
  <c r="O28" i="1"/>
  <c r="O29" i="1"/>
  <c r="O30" i="1"/>
  <c r="O26" i="1"/>
  <c r="S24" i="1" l="1"/>
  <c r="D16" i="1" l="1"/>
  <c r="C17" i="1" s="1"/>
  <c r="H7" i="1"/>
  <c r="C27" i="1" l="1"/>
  <c r="E27" i="1" s="1"/>
  <c r="C28" i="1"/>
  <c r="E28" i="1" s="1"/>
  <c r="C30" i="1"/>
  <c r="E30" i="1" s="1"/>
  <c r="C29" i="1"/>
  <c r="E29" i="1" s="1"/>
  <c r="C26" i="1"/>
  <c r="E26" i="1" s="1"/>
  <c r="I17" i="1"/>
  <c r="E17" i="1" s="1"/>
</calcChain>
</file>

<file path=xl/comments1.xml><?xml version="1.0" encoding="utf-8"?>
<comments xmlns="http://schemas.openxmlformats.org/spreadsheetml/2006/main">
  <authors>
    <author>Романов</author>
  </authors>
  <commentList>
    <comment ref="C21" authorId="0" shapeId="0">
      <text>
        <r>
          <rPr>
            <sz val="9"/>
            <color indexed="81"/>
            <rFont val="Tahoma"/>
            <family val="2"/>
            <charset val="204"/>
          </rPr>
          <t>угол наклона плоскости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высота верхнего края наклонного жёлоба
</t>
        </r>
      </text>
    </comment>
    <comment ref="M21" authorId="0" shapeId="0">
      <text>
        <r>
          <rPr>
            <sz val="9"/>
            <color indexed="81"/>
            <rFont val="Tahoma"/>
            <family val="2"/>
            <charset val="204"/>
          </rPr>
          <t>угол наклона плоскости</t>
        </r>
      </text>
    </comment>
    <comment ref="C22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время движения сверху вниз вдоль плоскости
</t>
        </r>
      </text>
    </comment>
    <comment ref="M22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время движения сверху вниз вдоль плоскости
</t>
        </r>
      </text>
    </comment>
    <comment ref="D25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высота(длина) наклонной плоскости
</t>
        </r>
      </text>
    </comment>
  </commentList>
</comments>
</file>

<file path=xl/sharedStrings.xml><?xml version="1.0" encoding="utf-8"?>
<sst xmlns="http://schemas.openxmlformats.org/spreadsheetml/2006/main" count="61" uniqueCount="40">
  <si>
    <t>Исполнение в реальном режиме</t>
  </si>
  <si>
    <r>
      <t xml:space="preserve">Лабораторная работа №4 </t>
    </r>
    <r>
      <rPr>
        <b/>
        <sz val="12"/>
        <color rgb="FF00B050"/>
        <rFont val="Times New Roman"/>
        <family val="1"/>
        <charset val="204"/>
      </rPr>
      <t>(Сатанин Д.)</t>
    </r>
  </si>
  <si>
    <t>Изучение движения тела, брошенного горизонтально</t>
  </si>
  <si>
    <t>g=</t>
  </si>
  <si>
    <t>±</t>
  </si>
  <si>
    <r>
      <t>м/с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</si>
  <si>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>g</t>
    </r>
    <r>
      <rPr>
        <i/>
        <sz val="12"/>
        <color theme="1"/>
        <rFont val="Times New Roman"/>
        <family val="1"/>
        <charset val="204"/>
      </rPr>
      <t>=</t>
    </r>
  </si>
  <si>
    <t>∆h=</t>
  </si>
  <si>
    <t>№ опыта</t>
  </si>
  <si>
    <t>∆l=</t>
  </si>
  <si>
    <t>среднее</t>
  </si>
  <si>
    <t>м/с</t>
  </si>
  <si>
    <t>Задание №1 (базовый уровень)</t>
  </si>
  <si>
    <t>Задание №2 (углубленный уровень)</t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</si>
  <si>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>υ</t>
    </r>
    <r>
      <rPr>
        <sz val="12"/>
        <color theme="1"/>
        <rFont val="Times New Roman"/>
        <family val="1"/>
        <charset val="204"/>
      </rPr>
      <t xml:space="preserve"> =</t>
    </r>
  </si>
  <si>
    <t>выполнили:</t>
  </si>
  <si>
    <t>______________________</t>
  </si>
  <si>
    <r>
      <t>ε</t>
    </r>
    <r>
      <rPr>
        <i/>
        <vertAlign val="subscript"/>
        <sz val="12"/>
        <color theme="1"/>
        <rFont val="Times New Roman"/>
        <family val="1"/>
        <charset val="204"/>
      </rPr>
      <t>m</t>
    </r>
    <r>
      <rPr>
        <i/>
        <sz val="12"/>
        <color theme="1"/>
        <rFont val="Times New Roman"/>
        <family val="1"/>
        <charset val="204"/>
      </rPr>
      <t>=</t>
    </r>
  </si>
  <si>
    <t>мм</t>
  </si>
  <si>
    <r>
      <t>l,</t>
    </r>
    <r>
      <rPr>
        <sz val="12"/>
        <color rgb="FF000000"/>
        <rFont val="Times New Roman"/>
        <family val="1"/>
        <charset val="204"/>
      </rPr>
      <t xml:space="preserve"> мм</t>
    </r>
  </si>
  <si>
    <t>высота</t>
  </si>
  <si>
    <r>
      <t xml:space="preserve">h, </t>
    </r>
    <r>
      <rPr>
        <sz val="12"/>
        <color theme="1"/>
        <rFont val="Times New Roman"/>
        <family val="1"/>
        <charset val="204"/>
      </rPr>
      <t>мм</t>
    </r>
  </si>
  <si>
    <t xml:space="preserve">Дальность полёта </t>
  </si>
  <si>
    <t>t</t>
  </si>
  <si>
    <t>траектория движения</t>
  </si>
  <si>
    <r>
      <t>υ</t>
    </r>
    <r>
      <rPr>
        <i/>
        <vertAlign val="subscript"/>
        <sz val="12"/>
        <color theme="1"/>
        <rFont val="Times New Roman"/>
        <family val="1"/>
        <charset val="204"/>
      </rPr>
      <t>0</t>
    </r>
    <r>
      <rPr>
        <sz val="12"/>
        <color theme="1"/>
        <rFont val="Times New Roman"/>
        <family val="1"/>
        <charset val="204"/>
      </rPr>
      <t xml:space="preserve"> =</t>
    </r>
  </si>
  <si>
    <t>k=</t>
  </si>
  <si>
    <t>с</t>
  </si>
  <si>
    <r>
      <rPr>
        <i/>
        <sz val="12"/>
        <color theme="1"/>
        <rFont val="Symbol"/>
        <family val="1"/>
        <charset val="2"/>
      </rPr>
      <t>a</t>
    </r>
    <r>
      <rPr>
        <sz val="12"/>
        <color theme="1"/>
        <rFont val="Times New Roman"/>
        <family val="1"/>
        <charset val="204"/>
      </rPr>
      <t>=</t>
    </r>
  </si>
  <si>
    <r>
      <rPr>
        <i/>
        <sz val="12"/>
        <color theme="1"/>
        <rFont val="Times New Roman"/>
        <family val="1"/>
        <charset val="204"/>
      </rPr>
      <t>H</t>
    </r>
    <r>
      <rPr>
        <sz val="12"/>
        <color theme="1"/>
        <rFont val="Times New Roman"/>
        <family val="1"/>
        <charset val="204"/>
      </rPr>
      <t>=</t>
    </r>
  </si>
  <si>
    <t>градусов</t>
  </si>
  <si>
    <r>
      <t>t</t>
    </r>
    <r>
      <rPr>
        <vertAlign val="subscript"/>
        <sz val="12"/>
        <color theme="1"/>
        <rFont val="Times New Roman"/>
        <family val="1"/>
        <charset val="204"/>
      </rPr>
      <t>пад</t>
    </r>
    <r>
      <rPr>
        <sz val="12"/>
        <color theme="1"/>
        <rFont val="Times New Roman"/>
        <family val="1"/>
        <charset val="204"/>
      </rPr>
      <t>=</t>
    </r>
  </si>
  <si>
    <r>
      <rPr>
        <i/>
        <sz val="12"/>
        <color theme="1"/>
        <rFont val="Times New Roman"/>
        <family val="1"/>
        <charset val="204"/>
      </rPr>
      <t>x</t>
    </r>
    <r>
      <rPr>
        <sz val="12"/>
        <color theme="1"/>
        <rFont val="Times New Roman"/>
        <family val="1"/>
        <charset val="204"/>
      </rPr>
      <t>, мм</t>
    </r>
  </si>
  <si>
    <r>
      <rPr>
        <i/>
        <sz val="12"/>
        <color theme="1"/>
        <rFont val="Times New Roman"/>
        <family val="1"/>
        <charset val="204"/>
      </rPr>
      <t>y</t>
    </r>
    <r>
      <rPr>
        <sz val="12"/>
        <color theme="1"/>
        <rFont val="Times New Roman"/>
        <family val="1"/>
        <charset val="204"/>
      </rPr>
      <t>, мм</t>
    </r>
  </si>
  <si>
    <r>
      <rPr>
        <i/>
        <sz val="12"/>
        <color theme="1"/>
        <rFont val="Times New Roman"/>
        <family val="1"/>
        <charset val="204"/>
      </rPr>
      <t>v</t>
    </r>
    <r>
      <rPr>
        <vertAlign val="subscript"/>
        <sz val="12"/>
        <color theme="1"/>
        <rFont val="Times New Roman"/>
        <family val="1"/>
        <charset val="204"/>
      </rPr>
      <t>0</t>
    </r>
    <r>
      <rPr>
        <sz val="12"/>
        <color theme="1"/>
        <rFont val="Times New Roman"/>
        <family val="1"/>
        <charset val="204"/>
      </rPr>
      <t>, мм/с</t>
    </r>
  </si>
  <si>
    <r>
      <rPr>
        <i/>
        <sz val="12"/>
        <color theme="1"/>
        <rFont val="Times New Roman"/>
        <family val="1"/>
        <charset val="204"/>
      </rPr>
      <t>a</t>
    </r>
    <r>
      <rPr>
        <sz val="12"/>
        <color theme="1"/>
        <rFont val="Times New Roman"/>
        <family val="1"/>
        <charset val="204"/>
      </rPr>
      <t>, мм/с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</si>
  <si>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rPr>
        <i/>
        <sz val="12"/>
        <color theme="1"/>
        <rFont val="Times New Roman"/>
        <family val="1"/>
        <charset val="204"/>
      </rPr>
      <t>v</t>
    </r>
    <r>
      <rPr>
        <vertAlign val="subscript"/>
        <sz val="12"/>
        <color theme="1"/>
        <rFont val="Times New Roman"/>
        <family val="1"/>
        <charset val="204"/>
      </rPr>
      <t>0</t>
    </r>
    <r>
      <rPr>
        <sz val="12"/>
        <color theme="1"/>
        <rFont val="Times New Roman"/>
        <family val="1"/>
        <charset val="204"/>
      </rPr>
      <t xml:space="preserve"> =</t>
    </r>
  </si>
  <si>
    <t>мм/с</t>
  </si>
  <si>
    <t>1 вариант без учета вращения</t>
  </si>
  <si>
    <t>2 вариант с учетом вращения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</si>
</sst>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theme="1"/>
      <name val="Symbol"/>
      <family val="1"/>
      <charset val="2"/>
    </font>
    <font>
      <sz val="12"/>
      <color rgb="FFFF0000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9" fillId="0" borderId="0" xfId="0" applyFont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/>
    </xf>
    <xf numFmtId="10" fontId="3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/>
    <xf numFmtId="10" fontId="3" fillId="3" borderId="0" xfId="0" applyNumberFormat="1" applyFont="1" applyFill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2" borderId="0" xfId="0" applyFont="1" applyFill="1" applyAlignment="1">
      <alignment horizontal="center"/>
    </xf>
    <xf numFmtId="0" fontId="12" fillId="3" borderId="0" xfId="0" applyFont="1" applyFill="1"/>
    <xf numFmtId="0" fontId="3" fillId="2" borderId="0" xfId="0" applyFont="1" applyFill="1"/>
    <xf numFmtId="0" fontId="3" fillId="0" borderId="0" xfId="0" applyFont="1" applyBorder="1"/>
    <xf numFmtId="1" fontId="3" fillId="0" borderId="0" xfId="0" applyNumberFormat="1" applyFont="1" applyBorder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CCFFFF"/>
      <color rgb="FF66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Траектория</a:t>
            </a:r>
            <a:r>
              <a:rPr lang="ru-RU" baseline="0"/>
              <a:t> движения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3.2127620358739541E-2"/>
                  <c:y val="-0.530927354603101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'Реальный режим'!$C$25:$C$30</c:f>
              <c:numCache>
                <c:formatCode>General</c:formatCode>
                <c:ptCount val="6"/>
                <c:pt idx="0">
                  <c:v>0</c:v>
                </c:pt>
                <c:pt idx="1">
                  <c:v>15.352043837873836</c:v>
                </c:pt>
                <c:pt idx="2">
                  <c:v>30.704087675747672</c:v>
                </c:pt>
                <c:pt idx="3">
                  <c:v>46.056131513621509</c:v>
                </c:pt>
                <c:pt idx="4">
                  <c:v>61.408175351495345</c:v>
                </c:pt>
                <c:pt idx="5">
                  <c:v>76.760219189369181</c:v>
                </c:pt>
              </c:numCache>
            </c:numRef>
          </c:xVal>
          <c:yVal>
            <c:numRef>
              <c:f>'Реальный режим'!$D$25:$D$30</c:f>
              <c:numCache>
                <c:formatCode>General</c:formatCode>
                <c:ptCount val="6"/>
                <c:pt idx="0">
                  <c:v>490</c:v>
                </c:pt>
                <c:pt idx="1">
                  <c:v>440.95</c:v>
                </c:pt>
                <c:pt idx="2">
                  <c:v>293.79999999999995</c:v>
                </c:pt>
                <c:pt idx="3">
                  <c:v>48.550000000000011</c:v>
                </c:pt>
                <c:pt idx="4">
                  <c:v>-294.80000000000018</c:v>
                </c:pt>
                <c:pt idx="5">
                  <c:v>-736.25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27-4122-B20C-A59C4D6B6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95232"/>
        <c:axId val="125097976"/>
      </c:scatterChart>
      <c:valAx>
        <c:axId val="125095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i="1"/>
                  <a:t>х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097976"/>
        <c:crosses val="autoZero"/>
        <c:crossBetween val="midCat"/>
      </c:valAx>
      <c:valAx>
        <c:axId val="125097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i="1"/>
                  <a:t>y</a:t>
                </a:r>
                <a:endParaRPr lang="ru-RU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095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10027405949256343"/>
                  <c:y val="-0.606694006999125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'Реальный режим'!$M$25:$M$30</c:f>
              <c:numCache>
                <c:formatCode>General</c:formatCode>
                <c:ptCount val="6"/>
                <c:pt idx="0">
                  <c:v>0</c:v>
                </c:pt>
                <c:pt idx="1">
                  <c:v>70</c:v>
                </c:pt>
                <c:pt idx="2">
                  <c:v>140</c:v>
                </c:pt>
                <c:pt idx="3">
                  <c:v>210</c:v>
                </c:pt>
                <c:pt idx="4">
                  <c:v>280</c:v>
                </c:pt>
                <c:pt idx="5">
                  <c:v>310</c:v>
                </c:pt>
              </c:numCache>
            </c:numRef>
          </c:xVal>
          <c:yVal>
            <c:numRef>
              <c:f>'Реальный режим'!$N$25:$N$30</c:f>
              <c:numCache>
                <c:formatCode>General</c:formatCode>
                <c:ptCount val="6"/>
                <c:pt idx="0">
                  <c:v>490</c:v>
                </c:pt>
                <c:pt idx="1">
                  <c:v>465</c:v>
                </c:pt>
                <c:pt idx="2">
                  <c:v>390</c:v>
                </c:pt>
                <c:pt idx="3">
                  <c:v>265</c:v>
                </c:pt>
                <c:pt idx="4">
                  <c:v>90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15-4041-8E07-757F62B00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97192"/>
        <c:axId val="125095624"/>
      </c:scatterChart>
      <c:valAx>
        <c:axId val="125097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095624"/>
        <c:crosses val="autoZero"/>
        <c:crossBetween val="midCat"/>
      </c:valAx>
      <c:valAx>
        <c:axId val="12509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097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e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w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wmf"/><Relationship Id="rId4" Type="http://schemas.openxmlformats.org/officeDocument/2006/relationships/image" Target="../media/image4.emf"/><Relationship Id="rId9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12</xdr:row>
          <xdr:rowOff>0</xdr:rowOff>
        </xdr:from>
        <xdr:to>
          <xdr:col>5</xdr:col>
          <xdr:colOff>361950</xdr:colOff>
          <xdr:row>14</xdr:row>
          <xdr:rowOff>76200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114299</xdr:rowOff>
        </xdr:from>
        <xdr:to>
          <xdr:col>2</xdr:col>
          <xdr:colOff>569119</xdr:colOff>
          <xdr:row>32</xdr:row>
          <xdr:rowOff>57149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14288</xdr:colOff>
      <xdr:row>33</xdr:row>
      <xdr:rowOff>52387</xdr:rowOff>
    </xdr:from>
    <xdr:to>
      <xdr:col>8</xdr:col>
      <xdr:colOff>307182</xdr:colOff>
      <xdr:row>47</xdr:row>
      <xdr:rowOff>126206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9</xdr:row>
          <xdr:rowOff>190500</xdr:rowOff>
        </xdr:from>
        <xdr:to>
          <xdr:col>7</xdr:col>
          <xdr:colOff>371474</xdr:colOff>
          <xdr:row>11</xdr:row>
          <xdr:rowOff>123825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9</xdr:row>
          <xdr:rowOff>133350</xdr:rowOff>
        </xdr:from>
        <xdr:to>
          <xdr:col>9</xdr:col>
          <xdr:colOff>0</xdr:colOff>
          <xdr:row>11</xdr:row>
          <xdr:rowOff>76200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</xdr:row>
          <xdr:rowOff>180975</xdr:rowOff>
        </xdr:from>
        <xdr:to>
          <xdr:col>6</xdr:col>
          <xdr:colOff>85726</xdr:colOff>
          <xdr:row>11</xdr:row>
          <xdr:rowOff>142875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11905</xdr:colOff>
      <xdr:row>30</xdr:row>
      <xdr:rowOff>119062</xdr:rowOff>
    </xdr:from>
    <xdr:to>
      <xdr:col>18</xdr:col>
      <xdr:colOff>211931</xdr:colOff>
      <xdr:row>44</xdr:row>
      <xdr:rowOff>61912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476250</xdr:colOff>
          <xdr:row>11</xdr:row>
          <xdr:rowOff>180975</xdr:rowOff>
        </xdr:from>
        <xdr:to>
          <xdr:col>8</xdr:col>
          <xdr:colOff>257175</xdr:colOff>
          <xdr:row>14</xdr:row>
          <xdr:rowOff>104775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485775</xdr:colOff>
          <xdr:row>12</xdr:row>
          <xdr:rowOff>76200</xdr:rowOff>
        </xdr:from>
        <xdr:to>
          <xdr:col>10</xdr:col>
          <xdr:colOff>209550</xdr:colOff>
          <xdr:row>13</xdr:row>
          <xdr:rowOff>142875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26</xdr:row>
          <xdr:rowOff>28575</xdr:rowOff>
        </xdr:from>
        <xdr:to>
          <xdr:col>18</xdr:col>
          <xdr:colOff>76200</xdr:colOff>
          <xdr:row>28</xdr:row>
          <xdr:rowOff>85725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583407</xdr:colOff>
          <xdr:row>24</xdr:row>
          <xdr:rowOff>107157</xdr:rowOff>
        </xdr:from>
        <xdr:to>
          <xdr:col>8</xdr:col>
          <xdr:colOff>385762</xdr:colOff>
          <xdr:row>27</xdr:row>
          <xdr:rowOff>9525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71438</xdr:colOff>
          <xdr:row>20</xdr:row>
          <xdr:rowOff>23812</xdr:rowOff>
        </xdr:from>
        <xdr:to>
          <xdr:col>8</xdr:col>
          <xdr:colOff>547688</xdr:colOff>
          <xdr:row>22</xdr:row>
          <xdr:rowOff>138112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119062</xdr:colOff>
          <xdr:row>30</xdr:row>
          <xdr:rowOff>23811</xdr:rowOff>
        </xdr:from>
        <xdr:to>
          <xdr:col>5</xdr:col>
          <xdr:colOff>333374</xdr:colOff>
          <xdr:row>33</xdr:row>
          <xdr:rowOff>47624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23</xdr:row>
          <xdr:rowOff>0</xdr:rowOff>
        </xdr:from>
        <xdr:to>
          <xdr:col>8</xdr:col>
          <xdr:colOff>285750</xdr:colOff>
          <xdr:row>24</xdr:row>
          <xdr:rowOff>38100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583406</xdr:colOff>
          <xdr:row>48</xdr:row>
          <xdr:rowOff>95250</xdr:rowOff>
        </xdr:from>
        <xdr:to>
          <xdr:col>3</xdr:col>
          <xdr:colOff>566738</xdr:colOff>
          <xdr:row>50</xdr:row>
          <xdr:rowOff>190500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w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w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wmf"/><Relationship Id="rId23" Type="http://schemas.openxmlformats.org/officeDocument/2006/relationships/image" Target="../media/image10.w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wmf"/><Relationship Id="rId3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0"/>
  <sheetViews>
    <sheetView tabSelected="1" topLeftCell="A16" zoomScale="80" zoomScaleNormal="80" workbookViewId="0">
      <selection activeCell="G51" sqref="G51"/>
    </sheetView>
  </sheetViews>
  <sheetFormatPr defaultRowHeight="15.75" x14ac:dyDescent="0.25"/>
  <cols>
    <col min="1" max="1" width="2.7109375" style="1" customWidth="1"/>
    <col min="2" max="2" width="9.7109375" style="1" customWidth="1"/>
    <col min="3" max="16384" width="9.140625" style="1"/>
  </cols>
  <sheetData>
    <row r="1" spans="1:13" x14ac:dyDescent="0.25">
      <c r="B1" s="32" t="s">
        <v>1</v>
      </c>
      <c r="C1" s="32"/>
      <c r="D1" s="32"/>
      <c r="E1" s="32"/>
      <c r="F1" s="32"/>
    </row>
    <row r="2" spans="1:13" x14ac:dyDescent="0.25">
      <c r="B2" s="10" t="s">
        <v>2</v>
      </c>
      <c r="C2" s="2"/>
      <c r="D2" s="2"/>
      <c r="E2" s="2"/>
      <c r="F2" s="2"/>
      <c r="G2" s="3"/>
    </row>
    <row r="3" spans="1:13" x14ac:dyDescent="0.25">
      <c r="B3" s="2" t="s">
        <v>0</v>
      </c>
      <c r="C3" s="2"/>
      <c r="D3" s="2"/>
      <c r="E3" s="2"/>
      <c r="F3" s="2"/>
      <c r="G3" s="3"/>
    </row>
    <row r="4" spans="1:13" customFormat="1" x14ac:dyDescent="0.25">
      <c r="A4" s="1"/>
      <c r="B4" s="2"/>
      <c r="C4" s="2"/>
      <c r="D4" s="2"/>
      <c r="E4" s="2"/>
      <c r="F4" s="13" t="s">
        <v>15</v>
      </c>
      <c r="G4" s="3" t="s">
        <v>16</v>
      </c>
      <c r="H4" s="1"/>
      <c r="I4" s="1"/>
      <c r="J4" s="1"/>
      <c r="K4" s="1"/>
    </row>
    <row r="5" spans="1:13" customFormat="1" x14ac:dyDescent="0.25">
      <c r="A5" s="1"/>
      <c r="B5" s="2"/>
      <c r="C5" s="2"/>
      <c r="D5" s="2"/>
      <c r="E5" s="2"/>
      <c r="F5" s="2"/>
      <c r="G5" s="3" t="s">
        <v>16</v>
      </c>
      <c r="H5" s="1"/>
      <c r="I5" s="1"/>
      <c r="J5" s="1"/>
      <c r="K5" s="1"/>
    </row>
    <row r="6" spans="1:13" customFormat="1" x14ac:dyDescent="0.25">
      <c r="A6" s="1"/>
      <c r="B6" s="2"/>
      <c r="C6" s="2"/>
      <c r="D6" s="2"/>
      <c r="E6" s="2"/>
      <c r="F6" s="2"/>
      <c r="G6" s="3"/>
      <c r="H6" s="1"/>
      <c r="I6" s="1"/>
      <c r="J6" s="1"/>
      <c r="K6" s="1"/>
    </row>
    <row r="7" spans="1:13" customFormat="1" ht="20.25" x14ac:dyDescent="0.35">
      <c r="A7" s="1"/>
      <c r="B7" s="4" t="s">
        <v>3</v>
      </c>
      <c r="C7" s="14">
        <v>9.81</v>
      </c>
      <c r="D7" s="5" t="s">
        <v>4</v>
      </c>
      <c r="E7" s="14">
        <v>0.01</v>
      </c>
      <c r="F7" s="6" t="s">
        <v>5</v>
      </c>
      <c r="G7" s="4" t="s">
        <v>6</v>
      </c>
      <c r="H7" s="15">
        <f>E7/C7</f>
        <v>1.0193679918450559E-3</v>
      </c>
      <c r="I7" s="1"/>
      <c r="J7" s="1"/>
      <c r="K7" s="1"/>
      <c r="L7" s="1"/>
      <c r="M7" s="1"/>
    </row>
    <row r="8" spans="1:13" customFormat="1" ht="18.75" x14ac:dyDescent="0.35">
      <c r="A8" s="1"/>
      <c r="B8" s="4"/>
      <c r="C8" s="7"/>
      <c r="D8" s="8" t="s">
        <v>7</v>
      </c>
      <c r="E8" s="14">
        <v>2</v>
      </c>
      <c r="F8" s="17" t="s">
        <v>18</v>
      </c>
      <c r="G8" s="8" t="s">
        <v>17</v>
      </c>
      <c r="H8" s="15">
        <v>0.02</v>
      </c>
      <c r="I8" s="1"/>
      <c r="J8" s="1"/>
      <c r="K8" s="1"/>
      <c r="L8" s="1"/>
      <c r="M8" s="1"/>
    </row>
    <row r="9" spans="1:13" customFormat="1" x14ac:dyDescent="0.25">
      <c r="A9" s="1"/>
      <c r="B9" s="4"/>
      <c r="C9" s="7"/>
      <c r="D9" s="8" t="s">
        <v>9</v>
      </c>
      <c r="E9" s="14">
        <v>2</v>
      </c>
      <c r="F9" s="17" t="s">
        <v>18</v>
      </c>
      <c r="G9" s="18"/>
      <c r="H9" s="15"/>
      <c r="I9" s="1"/>
      <c r="J9" s="1"/>
      <c r="K9" s="1"/>
      <c r="L9" s="1"/>
      <c r="M9" s="1"/>
    </row>
    <row r="10" spans="1:13" customFormat="1" x14ac:dyDescent="0.25">
      <c r="A10" s="1"/>
      <c r="B10" s="12" t="s">
        <v>12</v>
      </c>
      <c r="C10" s="7"/>
      <c r="D10" s="16"/>
      <c r="E10" s="7"/>
      <c r="F10" s="17"/>
      <c r="G10" s="18"/>
      <c r="H10" s="19"/>
      <c r="I10" s="1"/>
      <c r="J10" s="1"/>
      <c r="K10" s="1"/>
      <c r="L10" s="1"/>
      <c r="M10" s="1"/>
    </row>
    <row r="11" spans="1:13" customFormat="1" ht="29.25" customHeight="1" x14ac:dyDescent="0.25">
      <c r="A11" s="1"/>
      <c r="B11" s="33" t="s">
        <v>8</v>
      </c>
      <c r="C11" s="20" t="s">
        <v>20</v>
      </c>
      <c r="D11" s="21" t="s">
        <v>22</v>
      </c>
      <c r="E11" s="1"/>
      <c r="F11" s="1"/>
      <c r="G11" s="1"/>
    </row>
    <row r="12" spans="1:13" customFormat="1" x14ac:dyDescent="0.25">
      <c r="A12" s="1"/>
      <c r="B12" s="33"/>
      <c r="C12" s="11" t="s">
        <v>21</v>
      </c>
      <c r="D12" s="22" t="s">
        <v>19</v>
      </c>
      <c r="G12" s="1"/>
    </row>
    <row r="13" spans="1:13" x14ac:dyDescent="0.25">
      <c r="B13" s="23">
        <v>1</v>
      </c>
      <c r="C13" s="34">
        <v>200</v>
      </c>
      <c r="D13" s="24">
        <v>290</v>
      </c>
    </row>
    <row r="14" spans="1:13" x14ac:dyDescent="0.25">
      <c r="B14" s="9">
        <v>2</v>
      </c>
      <c r="C14" s="35"/>
      <c r="D14" s="25">
        <v>330</v>
      </c>
      <c r="K14"/>
    </row>
    <row r="15" spans="1:13" x14ac:dyDescent="0.25">
      <c r="B15" s="9">
        <v>3</v>
      </c>
      <c r="C15" s="36"/>
      <c r="D15" s="25">
        <v>310</v>
      </c>
    </row>
    <row r="16" spans="1:13" x14ac:dyDescent="0.25">
      <c r="C16" s="1" t="s">
        <v>10</v>
      </c>
      <c r="D16" s="26">
        <f>AVERAGE(D13:D15)</f>
        <v>310</v>
      </c>
    </row>
    <row r="17" spans="2:22" ht="18.75" x14ac:dyDescent="0.35">
      <c r="B17" s="4" t="s">
        <v>25</v>
      </c>
      <c r="C17" s="27">
        <f>D16/1000*SQRT(C7/2/C13*1000)</f>
        <v>1.5352043837873837</v>
      </c>
      <c r="D17" s="5" t="s">
        <v>4</v>
      </c>
      <c r="E17" s="28">
        <f>C17*I17</f>
        <v>1.8363035435354964E-2</v>
      </c>
      <c r="F17" s="5" t="s">
        <v>11</v>
      </c>
      <c r="H17" s="4" t="s">
        <v>14</v>
      </c>
      <c r="I17" s="29">
        <f>E9/D16+H7/2+E8/C13/2</f>
        <v>1.1961296899148335E-2</v>
      </c>
    </row>
    <row r="19" spans="2:22" x14ac:dyDescent="0.25">
      <c r="B19" s="12" t="s">
        <v>13</v>
      </c>
    </row>
    <row r="20" spans="2:22" x14ac:dyDescent="0.25">
      <c r="C20" s="44"/>
      <c r="D20" s="45"/>
    </row>
    <row r="21" spans="2:22" x14ac:dyDescent="0.25">
      <c r="B21" s="30" t="s">
        <v>28</v>
      </c>
      <c r="C21" s="39">
        <v>90</v>
      </c>
      <c r="D21" s="1" t="s">
        <v>30</v>
      </c>
      <c r="E21" s="30" t="s">
        <v>29</v>
      </c>
      <c r="F21" s="41">
        <v>350</v>
      </c>
      <c r="G21" s="1" t="s">
        <v>18</v>
      </c>
      <c r="I21"/>
      <c r="L21" s="30" t="s">
        <v>28</v>
      </c>
      <c r="M21" s="39">
        <v>30</v>
      </c>
      <c r="N21" s="1" t="s">
        <v>30</v>
      </c>
      <c r="O21" s="30" t="s">
        <v>29</v>
      </c>
      <c r="P21" s="41">
        <v>350</v>
      </c>
      <c r="Q21" s="1" t="s">
        <v>18</v>
      </c>
    </row>
    <row r="22" spans="2:22" ht="18.75" x14ac:dyDescent="0.35">
      <c r="B22" s="30" t="s">
        <v>31</v>
      </c>
      <c r="C22" s="40">
        <f>SQRT(2*D25/1000/$C$7/SIN(RADIANS(C21)))</f>
        <v>0.31606654869001161</v>
      </c>
      <c r="D22" s="1" t="s">
        <v>27</v>
      </c>
      <c r="E22" s="16" t="s">
        <v>36</v>
      </c>
      <c r="F22" s="43">
        <f>SQRT(2*$C$7*1000*F21)</f>
        <v>2620.4961362306949</v>
      </c>
      <c r="G22" s="42" t="s">
        <v>37</v>
      </c>
      <c r="L22" s="30" t="s">
        <v>31</v>
      </c>
      <c r="M22" s="40">
        <f>SQRT(2*N25/1000/$C$7/SIN(RADIANS(M21)))</f>
        <v>0.44698559976987068</v>
      </c>
      <c r="N22" s="1" t="s">
        <v>27</v>
      </c>
      <c r="O22" s="16" t="s">
        <v>36</v>
      </c>
      <c r="P22" s="43">
        <f>SQRT(2*C7*1000*P21)</f>
        <v>2620.4961362306949</v>
      </c>
      <c r="Q22" s="42" t="s">
        <v>37</v>
      </c>
      <c r="R22" s="1" t="s">
        <v>38</v>
      </c>
    </row>
    <row r="23" spans="2:22" ht="18.75" x14ac:dyDescent="0.35">
      <c r="E23" s="16" t="s">
        <v>36</v>
      </c>
      <c r="F23" s="43">
        <f>SQRT(10*$C$7*1000*F21/7)</f>
        <v>2214.7234590350104</v>
      </c>
      <c r="G23" s="42" t="s">
        <v>37</v>
      </c>
      <c r="O23" s="16" t="s">
        <v>36</v>
      </c>
      <c r="P23" s="43">
        <f>SQRT(10*C7*1000*P21/7)</f>
        <v>2214.7234590350104</v>
      </c>
      <c r="Q23" s="42" t="s">
        <v>37</v>
      </c>
      <c r="R23" s="1" t="s">
        <v>39</v>
      </c>
      <c r="V23"/>
    </row>
    <row r="24" spans="2:22" ht="20.25" x14ac:dyDescent="0.35">
      <c r="B24" s="11" t="s">
        <v>23</v>
      </c>
      <c r="C24" s="9" t="s">
        <v>32</v>
      </c>
      <c r="D24" s="9" t="s">
        <v>33</v>
      </c>
      <c r="E24" s="31" t="s">
        <v>34</v>
      </c>
      <c r="F24" s="31" t="s">
        <v>35</v>
      </c>
      <c r="H24"/>
      <c r="L24" s="11" t="s">
        <v>23</v>
      </c>
      <c r="M24" s="9" t="s">
        <v>32</v>
      </c>
      <c r="N24" s="9" t="s">
        <v>33</v>
      </c>
      <c r="O24" s="31" t="s">
        <v>34</v>
      </c>
      <c r="P24" s="31" t="s">
        <v>35</v>
      </c>
      <c r="R24" s="30" t="s">
        <v>26</v>
      </c>
      <c r="S24" s="1">
        <f>7*SIN(RADIANS(M21))/20/P21*1000</f>
        <v>0.5</v>
      </c>
    </row>
    <row r="25" spans="2:22" x14ac:dyDescent="0.25">
      <c r="B25" s="9">
        <v>0</v>
      </c>
      <c r="C25" s="9">
        <v>0</v>
      </c>
      <c r="D25" s="25">
        <v>490</v>
      </c>
      <c r="E25" s="31"/>
      <c r="F25" s="31"/>
      <c r="L25" s="9">
        <v>0</v>
      </c>
      <c r="M25" s="9">
        <v>0</v>
      </c>
      <c r="N25" s="9">
        <v>490</v>
      </c>
      <c r="O25" s="31"/>
      <c r="P25" s="31"/>
    </row>
    <row r="26" spans="2:22" x14ac:dyDescent="0.25">
      <c r="B26" s="9">
        <v>0.1</v>
      </c>
      <c r="C26" s="9">
        <f>$C$17*100*B26</f>
        <v>15.352043837873836</v>
      </c>
      <c r="D26" s="9">
        <f>$D$25-$C$7*1000*SIN(RADIANS($C$21))*B26^2/2</f>
        <v>440.95</v>
      </c>
      <c r="E26" s="31">
        <f>C26/B26</f>
        <v>153.52043837873836</v>
      </c>
      <c r="F26" s="31">
        <f>2*($N$25-D26)/B26^2</f>
        <v>9810</v>
      </c>
      <c r="L26" s="9">
        <v>0.1</v>
      </c>
      <c r="M26" s="9">
        <v>70</v>
      </c>
      <c r="N26" s="9">
        <v>465</v>
      </c>
      <c r="O26" s="31">
        <f>M26/L26</f>
        <v>700</v>
      </c>
      <c r="P26" s="31">
        <f>2*($N$25-N26)/L26^2</f>
        <v>4999.9999999999991</v>
      </c>
      <c r="Q26" s="1" t="s">
        <v>24</v>
      </c>
    </row>
    <row r="27" spans="2:22" x14ac:dyDescent="0.25">
      <c r="B27" s="9">
        <v>0.2</v>
      </c>
      <c r="C27" s="9">
        <f t="shared" ref="C27:C30" si="0">$C$17*100*B27</f>
        <v>30.704087675747672</v>
      </c>
      <c r="D27" s="9">
        <f>$D$25-$C$7*1000*SIN(RADIANS($C$21))*B27^2/2</f>
        <v>293.79999999999995</v>
      </c>
      <c r="E27" s="31">
        <f t="shared" ref="E27:E30" si="1">C27/B27</f>
        <v>153.52043837873836</v>
      </c>
      <c r="F27" s="31">
        <f t="shared" ref="F27:F30" si="2">2*($N$25-D27)/B27^2</f>
        <v>9810</v>
      </c>
      <c r="L27" s="9">
        <v>0.2</v>
      </c>
      <c r="M27" s="9">
        <v>140</v>
      </c>
      <c r="N27" s="9">
        <v>390</v>
      </c>
      <c r="O27" s="31">
        <f t="shared" ref="O27:O30" si="3">M27/L27</f>
        <v>700</v>
      </c>
      <c r="P27" s="31">
        <f t="shared" ref="P27:P30" si="4">2*($N$25-N27)/L27^2</f>
        <v>4999.9999999999991</v>
      </c>
    </row>
    <row r="28" spans="2:22" x14ac:dyDescent="0.25">
      <c r="B28" s="9">
        <v>0.3</v>
      </c>
      <c r="C28" s="9">
        <f t="shared" si="0"/>
        <v>46.056131513621509</v>
      </c>
      <c r="D28" s="9">
        <f>$D$25-$C$7*1000*SIN(RADIANS($C$21))*B28^2/2</f>
        <v>48.550000000000011</v>
      </c>
      <c r="E28" s="31">
        <f t="shared" si="1"/>
        <v>153.52043837873836</v>
      </c>
      <c r="F28" s="31">
        <f t="shared" si="2"/>
        <v>9810</v>
      </c>
      <c r="G28"/>
      <c r="L28" s="9">
        <v>0.3</v>
      </c>
      <c r="M28" s="9">
        <v>210</v>
      </c>
      <c r="N28" s="9">
        <v>265</v>
      </c>
      <c r="O28" s="31">
        <f t="shared" si="3"/>
        <v>700</v>
      </c>
      <c r="P28" s="31">
        <f t="shared" si="4"/>
        <v>5000</v>
      </c>
      <c r="Q28"/>
    </row>
    <row r="29" spans="2:22" x14ac:dyDescent="0.25">
      <c r="B29" s="9">
        <v>0.4</v>
      </c>
      <c r="C29" s="9">
        <f t="shared" si="0"/>
        <v>61.408175351495345</v>
      </c>
      <c r="D29" s="9">
        <f>$D$25-$C$7*1000*SIN(RADIANS($C$21))*B29^2/2</f>
        <v>-294.80000000000018</v>
      </c>
      <c r="E29" s="31">
        <f t="shared" si="1"/>
        <v>153.52043837873836</v>
      </c>
      <c r="F29" s="31">
        <f t="shared" si="2"/>
        <v>9810</v>
      </c>
      <c r="H29"/>
      <c r="L29" s="9">
        <v>0.4</v>
      </c>
      <c r="M29" s="9">
        <v>280</v>
      </c>
      <c r="N29" s="9">
        <v>90</v>
      </c>
      <c r="O29" s="31">
        <f t="shared" si="3"/>
        <v>700</v>
      </c>
      <c r="P29" s="31">
        <f t="shared" si="4"/>
        <v>4999.9999999999991</v>
      </c>
    </row>
    <row r="30" spans="2:22" x14ac:dyDescent="0.25">
      <c r="B30" s="37">
        <v>0.5</v>
      </c>
      <c r="C30" s="9">
        <f t="shared" si="0"/>
        <v>76.760219189369181</v>
      </c>
      <c r="D30" s="9">
        <f>$D$25-$C$7*1000*SIN(RADIANS($C$21))*B30^2/2</f>
        <v>-736.25</v>
      </c>
      <c r="E30" s="38">
        <f t="shared" si="1"/>
        <v>153.52043837873836</v>
      </c>
      <c r="F30" s="38">
        <f t="shared" si="2"/>
        <v>9810</v>
      </c>
      <c r="L30" s="37">
        <v>0.5</v>
      </c>
      <c r="M30" s="37">
        <v>310</v>
      </c>
      <c r="N30" s="37">
        <v>0</v>
      </c>
      <c r="O30" s="38">
        <f t="shared" si="3"/>
        <v>620</v>
      </c>
      <c r="P30" s="38">
        <f t="shared" si="4"/>
        <v>3920</v>
      </c>
    </row>
    <row r="31" spans="2:22" x14ac:dyDescent="0.25">
      <c r="C31" s="44"/>
      <c r="D31" s="45"/>
    </row>
    <row r="32" spans="2:22" x14ac:dyDescent="0.25">
      <c r="C32" s="44"/>
      <c r="D32" s="45"/>
    </row>
    <row r="33" spans="3:11" x14ac:dyDescent="0.25">
      <c r="C33" s="44"/>
      <c r="D33" s="45"/>
    </row>
    <row r="34" spans="3:11" x14ac:dyDescent="0.25">
      <c r="C34" s="44"/>
      <c r="D34" s="45"/>
    </row>
    <row r="35" spans="3:11" x14ac:dyDescent="0.25">
      <c r="C35" s="44"/>
      <c r="D35" s="45"/>
    </row>
    <row r="36" spans="3:11" x14ac:dyDescent="0.25">
      <c r="C36" s="44"/>
      <c r="D36" s="45"/>
    </row>
    <row r="37" spans="3:11" x14ac:dyDescent="0.25">
      <c r="C37" s="44"/>
      <c r="D37" s="45"/>
      <c r="H37" s="8"/>
      <c r="I37" s="46"/>
    </row>
    <row r="38" spans="3:11" x14ac:dyDescent="0.25">
      <c r="C38" s="44"/>
      <c r="D38" s="45"/>
    </row>
    <row r="39" spans="3:11" x14ac:dyDescent="0.25">
      <c r="C39" s="44"/>
      <c r="D39" s="45"/>
    </row>
    <row r="40" spans="3:11" x14ac:dyDescent="0.25">
      <c r="C40" s="44"/>
      <c r="D40" s="45"/>
    </row>
    <row r="41" spans="3:11" x14ac:dyDescent="0.25">
      <c r="C41" s="44"/>
      <c r="D41" s="45"/>
    </row>
    <row r="42" spans="3:11" x14ac:dyDescent="0.25">
      <c r="C42" s="44"/>
      <c r="D42" s="45"/>
    </row>
    <row r="43" spans="3:11" x14ac:dyDescent="0.25">
      <c r="C43" s="44"/>
      <c r="D43" s="45"/>
      <c r="K43"/>
    </row>
    <row r="44" spans="3:11" x14ac:dyDescent="0.25">
      <c r="C44" s="44"/>
      <c r="D44" s="45"/>
    </row>
    <row r="50" spans="4:4" x14ac:dyDescent="0.25">
      <c r="D50"/>
    </row>
  </sheetData>
  <mergeCells count="3">
    <mergeCell ref="B1:F1"/>
    <mergeCell ref="B11:B12"/>
    <mergeCell ref="C13:C15"/>
  </mergeCells>
  <pageMargins left="0.7" right="0.7" top="0.75" bottom="0.75" header="0.3" footer="0.3"/>
  <pageSetup paperSize="9" orientation="portrait" horizontalDpi="4294967293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1028" r:id="rId4">
          <objectPr defaultSize="0" autoPict="0" r:id="rId5">
            <anchor moveWithCells="1">
              <from>
                <xdr:col>4</xdr:col>
                <xdr:colOff>57150</xdr:colOff>
                <xdr:row>12</xdr:row>
                <xdr:rowOff>0</xdr:rowOff>
              </from>
              <to>
                <xdr:col>5</xdr:col>
                <xdr:colOff>361950</xdr:colOff>
                <xdr:row>14</xdr:row>
                <xdr:rowOff>76200</xdr:rowOff>
              </to>
            </anchor>
          </objectPr>
        </oleObject>
      </mc:Choice>
      <mc:Fallback>
        <oleObject progId="Equation.DSMT4" shapeId="1028" r:id="rId4"/>
      </mc:Fallback>
    </mc:AlternateContent>
    <mc:AlternateContent xmlns:mc="http://schemas.openxmlformats.org/markup-compatibility/2006">
      <mc:Choice Requires="x14">
        <oleObject progId="Equation.DSMT4" shapeId="1036" r:id="rId6">
          <objectPr defaultSize="0" autoPict="0" r:id="rId7">
            <anchor moveWithCells="1">
              <from>
                <xdr:col>2</xdr:col>
                <xdr:colOff>38100</xdr:colOff>
                <xdr:row>30</xdr:row>
                <xdr:rowOff>114300</xdr:rowOff>
              </from>
              <to>
                <xdr:col>2</xdr:col>
                <xdr:colOff>571500</xdr:colOff>
                <xdr:row>32</xdr:row>
                <xdr:rowOff>57150</xdr:rowOff>
              </to>
            </anchor>
          </objectPr>
        </oleObject>
      </mc:Choice>
      <mc:Fallback>
        <oleObject progId="Equation.DSMT4" shapeId="1036" r:id="rId6"/>
      </mc:Fallback>
    </mc:AlternateContent>
    <mc:AlternateContent xmlns:mc="http://schemas.openxmlformats.org/markup-compatibility/2006">
      <mc:Choice Requires="x14">
        <oleObject progId="Equation.DSMT4" shapeId="1049" r:id="rId8">
          <objectPr defaultSize="0" autoPict="0" r:id="rId9">
            <anchor moveWithCells="1">
              <from>
                <xdr:col>6</xdr:col>
                <xdr:colOff>371475</xdr:colOff>
                <xdr:row>9</xdr:row>
                <xdr:rowOff>190500</xdr:rowOff>
              </from>
              <to>
                <xdr:col>7</xdr:col>
                <xdr:colOff>371475</xdr:colOff>
                <xdr:row>11</xdr:row>
                <xdr:rowOff>123825</xdr:rowOff>
              </to>
            </anchor>
          </objectPr>
        </oleObject>
      </mc:Choice>
      <mc:Fallback>
        <oleObject progId="Equation.DSMT4" shapeId="1049" r:id="rId8"/>
      </mc:Fallback>
    </mc:AlternateContent>
    <mc:AlternateContent xmlns:mc="http://schemas.openxmlformats.org/markup-compatibility/2006">
      <mc:Choice Requires="x14">
        <oleObject progId="Equation.DSMT4" shapeId="1050" r:id="rId10">
          <objectPr defaultSize="0" autoPict="0" r:id="rId11">
            <anchor moveWithCells="1">
              <from>
                <xdr:col>8</xdr:col>
                <xdr:colOff>57150</xdr:colOff>
                <xdr:row>9</xdr:row>
                <xdr:rowOff>133350</xdr:rowOff>
              </from>
              <to>
                <xdr:col>9</xdr:col>
                <xdr:colOff>0</xdr:colOff>
                <xdr:row>11</xdr:row>
                <xdr:rowOff>76200</xdr:rowOff>
              </to>
            </anchor>
          </objectPr>
        </oleObject>
      </mc:Choice>
      <mc:Fallback>
        <oleObject progId="Equation.DSMT4" shapeId="1050" r:id="rId10"/>
      </mc:Fallback>
    </mc:AlternateContent>
    <mc:AlternateContent xmlns:mc="http://schemas.openxmlformats.org/markup-compatibility/2006">
      <mc:Choice Requires="x14">
        <oleObject progId="Equation.DSMT4" shapeId="1051" r:id="rId12">
          <objectPr defaultSize="0" autoPict="0" r:id="rId13">
            <anchor moveWithCells="1">
              <from>
                <xdr:col>5</xdr:col>
                <xdr:colOff>114300</xdr:colOff>
                <xdr:row>9</xdr:row>
                <xdr:rowOff>180975</xdr:rowOff>
              </from>
              <to>
                <xdr:col>6</xdr:col>
                <xdr:colOff>85725</xdr:colOff>
                <xdr:row>11</xdr:row>
                <xdr:rowOff>142875</xdr:rowOff>
              </to>
            </anchor>
          </objectPr>
        </oleObject>
      </mc:Choice>
      <mc:Fallback>
        <oleObject progId="Equation.DSMT4" shapeId="1051" r:id="rId12"/>
      </mc:Fallback>
    </mc:AlternateContent>
    <mc:AlternateContent xmlns:mc="http://schemas.openxmlformats.org/markup-compatibility/2006">
      <mc:Choice Requires="x14">
        <oleObject progId="Equation.DSMT4" shapeId="1060" r:id="rId14">
          <objectPr defaultSize="0" autoPict="0" r:id="rId15">
            <anchor moveWithCells="1" sizeWithCells="1">
              <from>
                <xdr:col>5</xdr:col>
                <xdr:colOff>476250</xdr:colOff>
                <xdr:row>11</xdr:row>
                <xdr:rowOff>180975</xdr:rowOff>
              </from>
              <to>
                <xdr:col>8</xdr:col>
                <xdr:colOff>257175</xdr:colOff>
                <xdr:row>14</xdr:row>
                <xdr:rowOff>104775</xdr:rowOff>
              </to>
            </anchor>
          </objectPr>
        </oleObject>
      </mc:Choice>
      <mc:Fallback>
        <oleObject progId="Equation.DSMT4" shapeId="1060" r:id="rId14"/>
      </mc:Fallback>
    </mc:AlternateContent>
    <mc:AlternateContent xmlns:mc="http://schemas.openxmlformats.org/markup-compatibility/2006">
      <mc:Choice Requires="x14">
        <oleObject progId="Equation.DSMT4" shapeId="1061" r:id="rId16">
          <objectPr defaultSize="0" autoPict="0" r:id="rId17">
            <anchor moveWithCells="1" sizeWithCells="1">
              <from>
                <xdr:col>8</xdr:col>
                <xdr:colOff>485775</xdr:colOff>
                <xdr:row>12</xdr:row>
                <xdr:rowOff>76200</xdr:rowOff>
              </from>
              <to>
                <xdr:col>10</xdr:col>
                <xdr:colOff>209550</xdr:colOff>
                <xdr:row>13</xdr:row>
                <xdr:rowOff>142875</xdr:rowOff>
              </to>
            </anchor>
          </objectPr>
        </oleObject>
      </mc:Choice>
      <mc:Fallback>
        <oleObject progId="Equation.DSMT4" shapeId="1061" r:id="rId16"/>
      </mc:Fallback>
    </mc:AlternateContent>
    <mc:AlternateContent xmlns:mc="http://schemas.openxmlformats.org/markup-compatibility/2006">
      <mc:Choice Requires="x14">
        <oleObject progId="Equation.DSMT4" shapeId="1062" r:id="rId18">
          <objectPr defaultSize="0" autoPict="0" r:id="rId19">
            <anchor moveWithCells="1" sizeWithCells="1">
              <from>
                <xdr:col>16</xdr:col>
                <xdr:colOff>66675</xdr:colOff>
                <xdr:row>26</xdr:row>
                <xdr:rowOff>28575</xdr:rowOff>
              </from>
              <to>
                <xdr:col>18</xdr:col>
                <xdr:colOff>76200</xdr:colOff>
                <xdr:row>28</xdr:row>
                <xdr:rowOff>85725</xdr:rowOff>
              </to>
            </anchor>
          </objectPr>
        </oleObject>
      </mc:Choice>
      <mc:Fallback>
        <oleObject progId="Equation.DSMT4" shapeId="1062" r:id="rId18"/>
      </mc:Fallback>
    </mc:AlternateContent>
    <mc:AlternateContent xmlns:mc="http://schemas.openxmlformats.org/markup-compatibility/2006">
      <mc:Choice Requires="x14">
        <oleObject progId="Equation.DSMT4" shapeId="1065" r:id="rId20">
          <objectPr defaultSize="0" autoPict="0" r:id="rId21">
            <anchor moveWithCells="1" sizeWithCells="1">
              <from>
                <xdr:col>6</xdr:col>
                <xdr:colOff>581025</xdr:colOff>
                <xdr:row>24</xdr:row>
                <xdr:rowOff>104775</xdr:rowOff>
              </from>
              <to>
                <xdr:col>8</xdr:col>
                <xdr:colOff>381000</xdr:colOff>
                <xdr:row>27</xdr:row>
                <xdr:rowOff>9525</xdr:rowOff>
              </to>
            </anchor>
          </objectPr>
        </oleObject>
      </mc:Choice>
      <mc:Fallback>
        <oleObject progId="Equation.DSMT4" shapeId="1065" r:id="rId20"/>
      </mc:Fallback>
    </mc:AlternateContent>
    <mc:AlternateContent xmlns:mc="http://schemas.openxmlformats.org/markup-compatibility/2006">
      <mc:Choice Requires="x14">
        <oleObject progId="Equation.DSMT4" shapeId="1069" r:id="rId22">
          <objectPr defaultSize="0" autoPict="0" r:id="rId23">
            <anchor moveWithCells="1" sizeWithCells="1">
              <from>
                <xdr:col>7</xdr:col>
                <xdr:colOff>76200</xdr:colOff>
                <xdr:row>20</xdr:row>
                <xdr:rowOff>19050</xdr:rowOff>
              </from>
              <to>
                <xdr:col>8</xdr:col>
                <xdr:colOff>552450</xdr:colOff>
                <xdr:row>22</xdr:row>
                <xdr:rowOff>133350</xdr:rowOff>
              </to>
            </anchor>
          </objectPr>
        </oleObject>
      </mc:Choice>
      <mc:Fallback>
        <oleObject progId="Equation.DSMT4" shapeId="1069" r:id="rId22"/>
      </mc:Fallback>
    </mc:AlternateContent>
    <mc:AlternateContent xmlns:mc="http://schemas.openxmlformats.org/markup-compatibility/2006">
      <mc:Choice Requires="x14">
        <oleObject progId="Equation.DSMT4" shapeId="1071" r:id="rId24">
          <objectPr defaultSize="0" autoPict="0" r:id="rId25">
            <anchor moveWithCells="1" sizeWithCells="1">
              <from>
                <xdr:col>3</xdr:col>
                <xdr:colOff>114300</xdr:colOff>
                <xdr:row>30</xdr:row>
                <xdr:rowOff>19050</xdr:rowOff>
              </from>
              <to>
                <xdr:col>5</xdr:col>
                <xdr:colOff>333375</xdr:colOff>
                <xdr:row>33</xdr:row>
                <xdr:rowOff>47625</xdr:rowOff>
              </to>
            </anchor>
          </objectPr>
        </oleObject>
      </mc:Choice>
      <mc:Fallback>
        <oleObject progId="Equation.DSMT4" shapeId="1071" r:id="rId24"/>
      </mc:Fallback>
    </mc:AlternateContent>
    <mc:AlternateContent xmlns:mc="http://schemas.openxmlformats.org/markup-compatibility/2006">
      <mc:Choice Requires="x14">
        <oleObject progId="Equation.DSMT4" shapeId="1073" r:id="rId26">
          <objectPr defaultSize="0" autoPict="0" r:id="rId27">
            <anchor moveWithCells="1" sizeWithCells="1">
              <from>
                <xdr:col>7</xdr:col>
                <xdr:colOff>0</xdr:colOff>
                <xdr:row>23</xdr:row>
                <xdr:rowOff>0</xdr:rowOff>
              </from>
              <to>
                <xdr:col>8</xdr:col>
                <xdr:colOff>285750</xdr:colOff>
                <xdr:row>24</xdr:row>
                <xdr:rowOff>38100</xdr:rowOff>
              </to>
            </anchor>
          </objectPr>
        </oleObject>
      </mc:Choice>
      <mc:Fallback>
        <oleObject progId="Equation.DSMT4" shapeId="1073" r:id="rId26"/>
      </mc:Fallback>
    </mc:AlternateContent>
    <mc:AlternateContent xmlns:mc="http://schemas.openxmlformats.org/markup-compatibility/2006">
      <mc:Choice Requires="x14">
        <oleObject progId="Equation.DSMT4" shapeId="1074" r:id="rId28">
          <objectPr defaultSize="0" autoPict="0" r:id="rId29">
            <anchor moveWithCells="1" sizeWithCells="1">
              <from>
                <xdr:col>1</xdr:col>
                <xdr:colOff>581025</xdr:colOff>
                <xdr:row>48</xdr:row>
                <xdr:rowOff>95250</xdr:rowOff>
              </from>
              <to>
                <xdr:col>3</xdr:col>
                <xdr:colOff>571500</xdr:colOff>
                <xdr:row>50</xdr:row>
                <xdr:rowOff>190500</xdr:rowOff>
              </to>
            </anchor>
          </objectPr>
        </oleObject>
      </mc:Choice>
      <mc:Fallback>
        <oleObject progId="Equation.DSMT4" shapeId="1074" r:id="rId2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Реальный режим</vt:lpstr>
    </vt:vector>
  </TitlesOfParts>
  <Manager>Романов</Manager>
  <Company>ТГПУ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Сатанин</dc:creator>
  <cp:lastModifiedBy>Романов</cp:lastModifiedBy>
  <dcterms:created xsi:type="dcterms:W3CDTF">2021-11-04T15:58:52Z</dcterms:created>
  <dcterms:modified xsi:type="dcterms:W3CDTF">2021-11-19T16:58:33Z</dcterms:modified>
</cp:coreProperties>
</file>