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_PHYS\11\m\m-3\"/>
    </mc:Choice>
  </mc:AlternateContent>
  <bookViews>
    <workbookView xWindow="0" yWindow="0" windowWidth="19200" windowHeight="11175"/>
  </bookViews>
  <sheets>
    <sheet name="реальный режим" sheetId="1" r:id="rId1"/>
    <sheet name="виртуальный режим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1" i="1"/>
  <c r="J33" i="1" l="1"/>
  <c r="F33" i="1"/>
  <c r="C33" i="1"/>
  <c r="H44" i="1" l="1"/>
  <c r="D50" i="1" l="1"/>
  <c r="G52" i="1" s="1"/>
  <c r="C50" i="1"/>
  <c r="G51" i="1" s="1"/>
  <c r="C51" i="1" l="1"/>
  <c r="K34" i="1" s="1"/>
  <c r="C52" i="1"/>
  <c r="E12" i="1"/>
  <c r="E13" i="1"/>
  <c r="E14" i="1"/>
  <c r="E11" i="1"/>
  <c r="K35" i="1" l="1"/>
  <c r="L34" i="1"/>
  <c r="J34" i="1"/>
  <c r="E52" i="1"/>
  <c r="E51" i="1"/>
  <c r="J18" i="1"/>
  <c r="J17" i="1"/>
  <c r="G34" i="1" s="1"/>
  <c r="H5" i="1"/>
  <c r="F14" i="1"/>
  <c r="F15" i="1" s="1"/>
  <c r="D34" i="1" s="1"/>
  <c r="F13" i="1"/>
  <c r="F12" i="1"/>
  <c r="F11" i="1"/>
  <c r="J35" i="1" l="1"/>
  <c r="L35" i="1"/>
  <c r="G35" i="1"/>
  <c r="J19" i="1"/>
  <c r="J20" i="1" s="1"/>
  <c r="D35" i="1"/>
  <c r="E34" i="1"/>
  <c r="C34" i="1"/>
  <c r="H11" i="1"/>
  <c r="H13" i="1"/>
  <c r="H12" i="1"/>
  <c r="J15" i="1"/>
  <c r="F35" i="1" l="1"/>
  <c r="H34" i="1"/>
  <c r="F34" i="1"/>
  <c r="H35" i="1"/>
  <c r="H14" i="1"/>
  <c r="H15" i="1" s="1"/>
  <c r="E35" i="1" l="1"/>
  <c r="C35" i="1"/>
</calcChain>
</file>

<file path=xl/sharedStrings.xml><?xml version="1.0" encoding="utf-8"?>
<sst xmlns="http://schemas.openxmlformats.org/spreadsheetml/2006/main" count="63" uniqueCount="52">
  <si>
    <t>g=</t>
  </si>
  <si>
    <t>±</t>
  </si>
  <si>
    <r>
      <t>м/с</t>
    </r>
    <r>
      <rPr>
        <vertAlign val="superscript"/>
        <sz val="12"/>
        <color theme="1"/>
        <rFont val="Times New Roman"/>
        <family val="1"/>
        <charset val="204"/>
      </rPr>
      <t>2</t>
    </r>
  </si>
  <si>
    <t>∆m=</t>
  </si>
  <si>
    <t>кг</t>
  </si>
  <si>
    <t>№ опыта</t>
  </si>
  <si>
    <t>μ</t>
  </si>
  <si>
    <r>
      <t>ε</t>
    </r>
    <r>
      <rPr>
        <i/>
        <vertAlign val="subscript"/>
        <sz val="12"/>
        <color theme="1"/>
        <rFont val="Times New Roman"/>
        <family val="1"/>
        <charset val="204"/>
      </rPr>
      <t>g</t>
    </r>
    <r>
      <rPr>
        <i/>
        <sz val="12"/>
        <color theme="1"/>
        <rFont val="Times New Roman"/>
        <family val="1"/>
        <charset val="204"/>
      </rPr>
      <t>=</t>
    </r>
  </si>
  <si>
    <t>среднее</t>
  </si>
  <si>
    <t>Н</t>
  </si>
  <si>
    <t>∆μ</t>
  </si>
  <si>
    <r>
      <t>ε</t>
    </r>
    <r>
      <rPr>
        <vertAlign val="subscript"/>
        <sz val="12"/>
        <color theme="1"/>
        <rFont val="Times New Roman"/>
        <family val="1"/>
        <charset val="204"/>
      </rPr>
      <t>μ</t>
    </r>
  </si>
  <si>
    <t>L=</t>
  </si>
  <si>
    <t>1. Брусок</t>
  </si>
  <si>
    <t xml:space="preserve">2. Брусок + 1 груз </t>
  </si>
  <si>
    <t xml:space="preserve">3. Брусок + 2 груза </t>
  </si>
  <si>
    <t xml:space="preserve">4. Брусок + 3 груза </t>
  </si>
  <si>
    <r>
      <t xml:space="preserve">m, </t>
    </r>
    <r>
      <rPr>
        <sz val="12"/>
        <color rgb="FF000000"/>
        <rFont val="Times New Roman"/>
        <family val="1"/>
        <charset val="204"/>
      </rPr>
      <t>г</t>
    </r>
  </si>
  <si>
    <r>
      <t xml:space="preserve">mg, </t>
    </r>
    <r>
      <rPr>
        <sz val="12"/>
        <color theme="1"/>
        <rFont val="Times New Roman"/>
        <family val="1"/>
        <charset val="204"/>
      </rPr>
      <t>Н</t>
    </r>
  </si>
  <si>
    <r>
      <t>∆F</t>
    </r>
    <r>
      <rPr>
        <i/>
        <sz val="12"/>
        <color theme="1"/>
        <rFont val="Times New Roman"/>
        <family val="1"/>
        <charset val="204"/>
      </rPr>
      <t>=</t>
    </r>
  </si>
  <si>
    <t>Определение коэффициента трения скольжения</t>
  </si>
  <si>
    <t>выполнили:</t>
  </si>
  <si>
    <t>______________________</t>
  </si>
  <si>
    <t>общая масса</t>
  </si>
  <si>
    <r>
      <t>F</t>
    </r>
    <r>
      <rPr>
        <i/>
        <sz val="12"/>
        <color theme="1"/>
        <rFont val="Times New Roman"/>
        <family val="1"/>
        <charset val="204"/>
      </rPr>
      <t xml:space="preserve">, </t>
    </r>
    <r>
      <rPr>
        <sz val="12"/>
        <color theme="1"/>
        <rFont val="Times New Roman"/>
        <family val="1"/>
        <charset val="204"/>
      </rPr>
      <t>Н</t>
    </r>
  </si>
  <si>
    <t>сила тяги</t>
  </si>
  <si>
    <t>коэффициент трения</t>
  </si>
  <si>
    <t>погрешности</t>
  </si>
  <si>
    <t>μ =</t>
  </si>
  <si>
    <r>
      <t>ε</t>
    </r>
    <r>
      <rPr>
        <b/>
        <vertAlign val="subscript"/>
        <sz val="12"/>
        <color theme="1"/>
        <rFont val="Times New Roman"/>
        <family val="1"/>
        <charset val="204"/>
      </rPr>
      <t>μ</t>
    </r>
    <r>
      <rPr>
        <b/>
        <sz val="12"/>
        <color theme="1"/>
        <rFont val="Times New Roman"/>
        <family val="1"/>
        <charset val="204"/>
      </rPr>
      <t xml:space="preserve"> =</t>
    </r>
  </si>
  <si>
    <t>Наклонная плоскость</t>
  </si>
  <si>
    <r>
      <t>h</t>
    </r>
    <r>
      <rPr>
        <vertAlign val="subscript"/>
        <sz val="12"/>
        <color rgb="FF000000"/>
        <rFont val="Times New Roman"/>
        <family val="1"/>
        <charset val="204"/>
      </rPr>
      <t>1</t>
    </r>
    <r>
      <rPr>
        <sz val="12"/>
        <color rgb="FF000000"/>
        <rFont val="Times New Roman"/>
        <family val="1"/>
        <charset val="204"/>
      </rPr>
      <t>, мм</t>
    </r>
  </si>
  <si>
    <r>
      <t>h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, мм</t>
    </r>
  </si>
  <si>
    <r>
      <t>μ</t>
    </r>
    <r>
      <rPr>
        <vertAlign val="subscript"/>
        <sz val="12"/>
        <color rgb="FF000000"/>
        <rFont val="Times New Roman"/>
        <family val="1"/>
        <charset val="204"/>
      </rPr>
      <t>1</t>
    </r>
    <r>
      <rPr>
        <i/>
        <sz val="12"/>
        <color rgb="FF000000"/>
        <rFont val="Times New Roman"/>
        <family val="1"/>
        <charset val="204"/>
      </rPr>
      <t xml:space="preserve"> =</t>
    </r>
  </si>
  <si>
    <r>
      <t>μ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i/>
        <sz val="12"/>
        <color rgb="FF000000"/>
        <rFont val="Times New Roman"/>
        <family val="1"/>
        <charset val="204"/>
      </rPr>
      <t xml:space="preserve"> =</t>
    </r>
  </si>
  <si>
    <r>
      <rPr>
        <i/>
        <sz val="12"/>
        <color theme="1"/>
        <rFont val="Times New Roman"/>
        <family val="1"/>
        <charset val="204"/>
      </rPr>
      <t>ε</t>
    </r>
    <r>
      <rPr>
        <i/>
        <vertAlign val="subscript"/>
        <sz val="12"/>
        <color theme="1"/>
        <rFont val="Times New Roman"/>
        <family val="1"/>
        <charset val="204"/>
      </rPr>
      <t xml:space="preserve">L </t>
    </r>
    <r>
      <rPr>
        <sz val="12"/>
        <color theme="1"/>
        <rFont val="Times New Roman"/>
        <family val="1"/>
        <charset val="204"/>
      </rPr>
      <t>=</t>
    </r>
  </si>
  <si>
    <t>мм</t>
  </si>
  <si>
    <t>здесь должна быть копия листа исполнения в реальном режиме, естественно с другими данными</t>
  </si>
  <si>
    <t>∆h=</t>
  </si>
  <si>
    <t>расчёт по МНК</t>
  </si>
  <si>
    <t>погрешность по МНК</t>
  </si>
  <si>
    <t xml:space="preserve">вероятность </t>
  </si>
  <si>
    <t>∆μ=</t>
  </si>
  <si>
    <t>общий вес</t>
  </si>
  <si>
    <t>Задание №1</t>
  </si>
  <si>
    <t>(базовый уровень)</t>
  </si>
  <si>
    <t>Задание №2</t>
  </si>
  <si>
    <t xml:space="preserve"> (углубленный уровень)</t>
  </si>
  <si>
    <r>
      <t>S</t>
    </r>
    <r>
      <rPr>
        <i/>
        <vertAlign val="subscript"/>
        <sz val="12"/>
        <color theme="1"/>
        <rFont val="Times New Roman"/>
        <family val="1"/>
        <charset val="204"/>
      </rPr>
      <t>μ</t>
    </r>
    <r>
      <rPr>
        <i/>
        <sz val="12"/>
        <color theme="1"/>
        <rFont val="Times New Roman"/>
        <family val="1"/>
        <charset val="204"/>
      </rPr>
      <t>=</t>
    </r>
  </si>
  <si>
    <r>
      <t>ε</t>
    </r>
    <r>
      <rPr>
        <i/>
        <vertAlign val="subscript"/>
        <sz val="12"/>
        <color theme="1"/>
        <rFont val="Times New Roman"/>
        <family val="1"/>
        <charset val="204"/>
      </rPr>
      <t>μ</t>
    </r>
    <r>
      <rPr>
        <i/>
        <sz val="12"/>
        <color theme="1"/>
        <rFont val="Times New Roman"/>
        <family val="1"/>
        <charset val="204"/>
      </rPr>
      <t>=</t>
    </r>
  </si>
  <si>
    <t>Задание №3</t>
  </si>
  <si>
    <r>
      <t xml:space="preserve">Лабораторная работа № 2 </t>
    </r>
    <r>
      <rPr>
        <b/>
        <sz val="12"/>
        <color rgb="FF00B050"/>
        <rFont val="Times New Roman"/>
        <family val="1"/>
        <charset val="204"/>
      </rPr>
      <t>(Савинкова С.О.)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</si>
</sst>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000"/>
  </numFmts>
  <fonts count="19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vertAlign val="subscript"/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vertAlign val="subscript"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vertAlign val="subscript"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Fill="1" applyBorder="1"/>
    <xf numFmtId="0" fontId="10" fillId="0" borderId="0" xfId="0" applyFont="1"/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1" fillId="0" borderId="0" xfId="0" applyFont="1"/>
    <xf numFmtId="0" fontId="1" fillId="0" borderId="0" xfId="0" applyFont="1" applyAlignment="1">
      <alignment horizontal="right"/>
    </xf>
    <xf numFmtId="0" fontId="3" fillId="4" borderId="0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0" fontId="3" fillId="2" borderId="1" xfId="0" applyNumberFormat="1" applyFont="1" applyFill="1" applyBorder="1"/>
    <xf numFmtId="0" fontId="12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0" fontId="3" fillId="0" borderId="0" xfId="0" applyFont="1" applyAlignment="1">
      <alignment horizontal="center"/>
    </xf>
    <xf numFmtId="164" fontId="3" fillId="2" borderId="0" xfId="0" applyNumberFormat="1" applyFont="1" applyFill="1"/>
    <xf numFmtId="10" fontId="3" fillId="2" borderId="0" xfId="0" applyNumberFormat="1" applyFont="1" applyFill="1"/>
    <xf numFmtId="0" fontId="3" fillId="4" borderId="1" xfId="0" applyFont="1" applyFill="1" applyBorder="1" applyAlignment="1">
      <alignment horizontal="center"/>
    </xf>
    <xf numFmtId="10" fontId="15" fillId="2" borderId="0" xfId="0" applyNumberFormat="1" applyFont="1" applyFill="1" applyBorder="1" applyAlignment="1">
      <alignment horizontal="center"/>
    </xf>
    <xf numFmtId="165" fontId="3" fillId="0" borderId="0" xfId="0" applyNumberFormat="1" applyFont="1"/>
    <xf numFmtId="0" fontId="7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0" fontId="3" fillId="0" borderId="0" xfId="0" applyNumberFormat="1" applyFont="1" applyFill="1"/>
    <xf numFmtId="0" fontId="10" fillId="0" borderId="0" xfId="0" applyFont="1" applyFill="1" applyBorder="1" applyAlignment="1">
      <alignment horizontal="center"/>
    </xf>
    <xf numFmtId="0" fontId="15" fillId="0" borderId="0" xfId="0" applyFont="1"/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1" fontId="17" fillId="4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2" fontId="15" fillId="4" borderId="1" xfId="0" applyNumberFormat="1" applyFont="1" applyFill="1" applyBorder="1" applyAlignment="1">
      <alignment horizontal="center"/>
    </xf>
    <xf numFmtId="9" fontId="10" fillId="4" borderId="0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right" wrapText="1"/>
    </xf>
    <xf numFmtId="166" fontId="15" fillId="2" borderId="0" xfId="0" applyNumberFormat="1" applyFont="1" applyFill="1"/>
    <xf numFmtId="2" fontId="3" fillId="2" borderId="0" xfId="0" applyNumberFormat="1" applyFont="1" applyFill="1" applyBorder="1"/>
    <xf numFmtId="0" fontId="0" fillId="0" borderId="0" xfId="0" applyFont="1"/>
    <xf numFmtId="166" fontId="0" fillId="0" borderId="1" xfId="0" applyNumberFormat="1" applyBorder="1"/>
    <xf numFmtId="166" fontId="0" fillId="0" borderId="4" xfId="0" applyNumberFormat="1" applyBorder="1"/>
    <xf numFmtId="164" fontId="3" fillId="2" borderId="0" xfId="0" applyNumberFormat="1" applyFont="1" applyFill="1" applyAlignment="1">
      <alignment horizontal="center"/>
    </xf>
    <xf numFmtId="164" fontId="3" fillId="0" borderId="1" xfId="0" applyNumberFormat="1" applyFont="1" applyBorder="1"/>
    <xf numFmtId="164" fontId="3" fillId="0" borderId="4" xfId="0" applyNumberFormat="1" applyFont="1" applyBorder="1"/>
    <xf numFmtId="0" fontId="3" fillId="0" borderId="2" xfId="0" applyFont="1" applyBorder="1"/>
    <xf numFmtId="0" fontId="3" fillId="0" borderId="6" xfId="0" applyFont="1" applyBorder="1"/>
    <xf numFmtId="0" fontId="3" fillId="0" borderId="3" xfId="0" applyFont="1" applyBorder="1"/>
    <xf numFmtId="0" fontId="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ru-RU" i="1">
                <a:solidFill>
                  <a:sysClr val="windowText" lastClr="000000"/>
                </a:solidFill>
              </a:rPr>
              <a:t>Зависимость силы трения от веса</a:t>
            </a:r>
            <a:r>
              <a:rPr lang="en-US" i="1">
                <a:solidFill>
                  <a:sysClr val="windowText" lastClr="000000"/>
                </a:solidFill>
              </a:rPr>
              <a:t> F</a:t>
            </a:r>
            <a:r>
              <a:rPr lang="ru-RU" i="1">
                <a:solidFill>
                  <a:sysClr val="windowText" lastClr="000000"/>
                </a:solidFill>
              </a:rPr>
              <a:t>тр</a:t>
            </a:r>
            <a:r>
              <a:rPr lang="en-US" i="1">
                <a:solidFill>
                  <a:sysClr val="windowText" lastClr="000000"/>
                </a:solidFill>
              </a:rPr>
              <a:t> </a:t>
            </a:r>
            <a:r>
              <a:rPr lang="ru-RU" i="1">
                <a:solidFill>
                  <a:sysClr val="windowText" lastClr="000000"/>
                </a:solidFill>
              </a:rPr>
              <a:t>=</a:t>
            </a:r>
            <a:r>
              <a:rPr lang="en-US" i="1">
                <a:solidFill>
                  <a:sysClr val="windowText" lastClr="000000"/>
                </a:solidFill>
              </a:rPr>
              <a:t> f(mg)</a:t>
            </a:r>
            <a:r>
              <a:rPr lang="ru-RU">
                <a:solidFill>
                  <a:srgbClr val="FF0000"/>
                </a:solidFill>
              </a:rPr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477955704975081"/>
          <c:y val="0.15649794228975791"/>
          <c:w val="0.83035772213866521"/>
          <c:h val="0.7236568403125819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'реальный режим'!$E$11:$E$14</c:f>
              <c:numCache>
                <c:formatCode>0.00</c:formatCode>
                <c:ptCount val="4"/>
                <c:pt idx="0">
                  <c:v>0.24525</c:v>
                </c:pt>
                <c:pt idx="1">
                  <c:v>1.2262500000000001</c:v>
                </c:pt>
                <c:pt idx="2">
                  <c:v>2.2072500000000002</c:v>
                </c:pt>
                <c:pt idx="3">
                  <c:v>3.18825</c:v>
                </c:pt>
              </c:numCache>
            </c:numRef>
          </c:xVal>
          <c:yVal>
            <c:numRef>
              <c:f>'реальный режим'!$D$11:$D$14</c:f>
              <c:numCache>
                <c:formatCode>0.00</c:formatCode>
                <c:ptCount val="4"/>
                <c:pt idx="0">
                  <c:v>0.2</c:v>
                </c:pt>
                <c:pt idx="1">
                  <c:v>0.3</c:v>
                </c:pt>
                <c:pt idx="2">
                  <c:v>0.6</c:v>
                </c:pt>
                <c:pt idx="3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85-407A-A0D9-A654795F9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199208"/>
        <c:axId val="154218720"/>
      </c:scatterChart>
      <c:valAx>
        <c:axId val="154199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mg, </a:t>
                </a:r>
                <a:r>
                  <a:rPr lang="ru-RU" sz="1200" i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Н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4218720"/>
        <c:crosses val="autoZero"/>
        <c:crossBetween val="midCat"/>
      </c:valAx>
      <c:valAx>
        <c:axId val="15421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</a:t>
                </a:r>
                <a:r>
                  <a:rPr lang="ru-RU" sz="12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тр,</a:t>
                </a:r>
                <a:r>
                  <a:rPr lang="ru-RU" sz="1200" i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 </a:t>
                </a:r>
                <a:r>
                  <a:rPr lang="en-US" sz="12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r>
                  <a:rPr lang="ru-RU" sz="1200" i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Н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4199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Сравнение результатов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7246815387014672E-2"/>
          <c:y val="0.17456521739130437"/>
          <c:w val="0.8966679607526935"/>
          <c:h val="0.6573313933584389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'реальный режим'!$C$33</c:f>
              <c:strCache>
                <c:ptCount val="1"/>
                <c:pt idx="0">
                  <c:v>Задание №1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'реальный режим'!$C$35:$E$35</c:f>
              <c:numCache>
                <c:formatCode>0.0000</c:formatCode>
                <c:ptCount val="3"/>
                <c:pt idx="0">
                  <c:v>0.21775627026846928</c:v>
                </c:pt>
                <c:pt idx="1">
                  <c:v>0.25092135183878306</c:v>
                </c:pt>
                <c:pt idx="2">
                  <c:v>0.28408643340909684</c:v>
                </c:pt>
              </c:numCache>
            </c:numRef>
          </c:xVal>
          <c:yVal>
            <c:numRef>
              <c:f>'реальный режим'!$C$34:$E$34</c:f>
              <c:numCache>
                <c:formatCode>0.0000</c:formatCode>
                <c:ptCount val="3"/>
                <c:pt idx="0">
                  <c:v>0.25092135183878306</c:v>
                </c:pt>
                <c:pt idx="1">
                  <c:v>0.25092135183878306</c:v>
                </c:pt>
                <c:pt idx="2">
                  <c:v>0.25092135183878306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50D-43DC-9C27-C2F78B77EAE3}"/>
            </c:ext>
          </c:extLst>
        </c:ser>
        <c:ser>
          <c:idx val="1"/>
          <c:order val="1"/>
          <c:tx>
            <c:strRef>
              <c:f>'реальный режим'!$F$33</c:f>
              <c:strCache>
                <c:ptCount val="1"/>
                <c:pt idx="0">
                  <c:v>Задание №2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'реальный режим'!$F$35:$H$35</c:f>
              <c:numCache>
                <c:formatCode>0.0000</c:formatCode>
                <c:ptCount val="3"/>
                <c:pt idx="0">
                  <c:v>0.19412784324524396</c:v>
                </c:pt>
                <c:pt idx="1">
                  <c:v>0.25853536025055762</c:v>
                </c:pt>
                <c:pt idx="2">
                  <c:v>0.32294287725587129</c:v>
                </c:pt>
              </c:numCache>
            </c:numRef>
          </c:xVal>
          <c:yVal>
            <c:numRef>
              <c:f>'реальный режим'!$F$34:$H$34</c:f>
              <c:numCache>
                <c:formatCode>0.0000</c:formatCode>
                <c:ptCount val="3"/>
                <c:pt idx="0">
                  <c:v>0.25853536025055762</c:v>
                </c:pt>
                <c:pt idx="1">
                  <c:v>0.25853536025055762</c:v>
                </c:pt>
                <c:pt idx="2">
                  <c:v>0.25853536025055762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50D-43DC-9C27-C2F78B77EAE3}"/>
            </c:ext>
          </c:extLst>
        </c:ser>
        <c:ser>
          <c:idx val="2"/>
          <c:order val="2"/>
          <c:tx>
            <c:strRef>
              <c:f>'реальный режим'!$J$33</c:f>
              <c:strCache>
                <c:ptCount val="1"/>
                <c:pt idx="0">
                  <c:v>Задание №3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'реальный режим'!$J$35:$L$35</c:f>
              <c:numCache>
                <c:formatCode>0.000</c:formatCode>
                <c:ptCount val="3"/>
                <c:pt idx="0">
                  <c:v>0.53253877641956515</c:v>
                </c:pt>
                <c:pt idx="1">
                  <c:v>0.5471529031050637</c:v>
                </c:pt>
                <c:pt idx="2">
                  <c:v>0.56176702979056226</c:v>
                </c:pt>
              </c:numCache>
            </c:numRef>
          </c:xVal>
          <c:yVal>
            <c:numRef>
              <c:f>'реальный режим'!$J$34:$L$34</c:f>
              <c:numCache>
                <c:formatCode>0.000</c:formatCode>
                <c:ptCount val="3"/>
                <c:pt idx="0">
                  <c:v>0.5471529031050637</c:v>
                </c:pt>
                <c:pt idx="1">
                  <c:v>0.5471529031050637</c:v>
                </c:pt>
                <c:pt idx="2">
                  <c:v>0.5471529031050637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138-4A23-9EF9-83CC18362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407080"/>
        <c:axId val="154407464"/>
      </c:scatterChart>
      <c:valAx>
        <c:axId val="154407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4407464"/>
        <c:crosses val="autoZero"/>
        <c:crossBetween val="midCat"/>
      </c:valAx>
      <c:valAx>
        <c:axId val="154407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4407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308885061933633"/>
          <c:y val="0.43284263380120963"/>
          <c:w val="0.13128535924159923"/>
          <c:h val="0.366850393700787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w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409575</xdr:colOff>
          <xdr:row>11</xdr:row>
          <xdr:rowOff>142875</xdr:rowOff>
        </xdr:from>
        <xdr:to>
          <xdr:col>13</xdr:col>
          <xdr:colOff>495300</xdr:colOff>
          <xdr:row>14</xdr:row>
          <xdr:rowOff>28575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11</xdr:row>
          <xdr:rowOff>190500</xdr:rowOff>
        </xdr:from>
        <xdr:to>
          <xdr:col>9</xdr:col>
          <xdr:colOff>247650</xdr:colOff>
          <xdr:row>13</xdr:row>
          <xdr:rowOff>190500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333375</xdr:colOff>
          <xdr:row>45</xdr:row>
          <xdr:rowOff>123825</xdr:rowOff>
        </xdr:from>
        <xdr:to>
          <xdr:col>7</xdr:col>
          <xdr:colOff>247650</xdr:colOff>
          <xdr:row>49</xdr:row>
          <xdr:rowOff>85725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16</xdr:row>
      <xdr:rowOff>0</xdr:rowOff>
    </xdr:from>
    <xdr:to>
      <xdr:col>7</xdr:col>
      <xdr:colOff>561975</xdr:colOff>
      <xdr:row>30</xdr:row>
      <xdr:rowOff>133349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171449</xdr:colOff>
      <xdr:row>31</xdr:row>
      <xdr:rowOff>180975</xdr:rowOff>
    </xdr:from>
    <xdr:to>
      <xdr:col>12</xdr:col>
      <xdr:colOff>114299</xdr:colOff>
      <xdr:row>40</xdr:row>
      <xdr:rowOff>133350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409575</xdr:colOff>
          <xdr:row>16</xdr:row>
          <xdr:rowOff>19050</xdr:rowOff>
        </xdr:from>
        <xdr:to>
          <xdr:col>13</xdr:col>
          <xdr:colOff>571500</xdr:colOff>
          <xdr:row>20</xdr:row>
          <xdr:rowOff>28575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45</xdr:row>
          <xdr:rowOff>85725</xdr:rowOff>
        </xdr:from>
        <xdr:to>
          <xdr:col>10</xdr:col>
          <xdr:colOff>571500</xdr:colOff>
          <xdr:row>47</xdr:row>
          <xdr:rowOff>161925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w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53"/>
  <sheetViews>
    <sheetView tabSelected="1" topLeftCell="A4" workbookViewId="0">
      <selection activeCell="G11" sqref="G11:G14"/>
    </sheetView>
  </sheetViews>
  <sheetFormatPr defaultRowHeight="15.75" x14ac:dyDescent="0.25"/>
  <cols>
    <col min="1" max="1" width="2.5703125" style="1" customWidth="1"/>
    <col min="2" max="2" width="18.5703125" style="1" customWidth="1"/>
    <col min="3" max="4" width="9.5703125" style="1" bestFit="1" customWidth="1"/>
    <col min="5" max="5" width="9.140625" style="1"/>
    <col min="6" max="6" width="12" style="1" customWidth="1"/>
    <col min="7" max="8" width="9.140625" style="1"/>
    <col min="9" max="9" width="6.7109375" style="1" customWidth="1"/>
    <col min="10" max="16384" width="9.140625" style="1"/>
  </cols>
  <sheetData>
    <row r="1" spans="2:10" x14ac:dyDescent="0.25">
      <c r="B1" s="64" t="s">
        <v>51</v>
      </c>
      <c r="C1" s="64"/>
      <c r="D1" s="64"/>
      <c r="E1" s="64"/>
      <c r="F1" s="64"/>
    </row>
    <row r="2" spans="2:10" x14ac:dyDescent="0.25">
      <c r="B2" s="4" t="s">
        <v>20</v>
      </c>
      <c r="C2" s="2"/>
      <c r="D2" s="2"/>
      <c r="E2" s="2"/>
      <c r="F2" s="2"/>
      <c r="G2" s="3"/>
    </row>
    <row r="3" spans="2:10" x14ac:dyDescent="0.25">
      <c r="B3" s="2"/>
      <c r="C3" s="2"/>
      <c r="D3" s="2"/>
      <c r="E3" s="2"/>
      <c r="F3" s="22" t="s">
        <v>21</v>
      </c>
      <c r="G3" s="3" t="s">
        <v>22</v>
      </c>
    </row>
    <row r="4" spans="2:10" x14ac:dyDescent="0.25">
      <c r="B4" s="2"/>
      <c r="C4" s="2"/>
      <c r="D4" s="2"/>
      <c r="E4" s="2"/>
      <c r="F4" s="2"/>
      <c r="G4" s="3" t="s">
        <v>22</v>
      </c>
    </row>
    <row r="5" spans="2:10" ht="20.25" x14ac:dyDescent="0.35">
      <c r="B5" s="6" t="s">
        <v>0</v>
      </c>
      <c r="C5" s="23">
        <v>9.81</v>
      </c>
      <c r="D5" s="7" t="s">
        <v>1</v>
      </c>
      <c r="E5" s="23">
        <v>0.01</v>
      </c>
      <c r="F5" s="8" t="s">
        <v>2</v>
      </c>
      <c r="G5" s="6" t="s">
        <v>7</v>
      </c>
      <c r="H5" s="33">
        <f>E5/C5</f>
        <v>1.0193679918450559E-3</v>
      </c>
    </row>
    <row r="6" spans="2:10" x14ac:dyDescent="0.25">
      <c r="D6" s="12" t="s">
        <v>3</v>
      </c>
      <c r="E6" s="23">
        <v>2</v>
      </c>
      <c r="F6" s="13" t="s">
        <v>4</v>
      </c>
    </row>
    <row r="7" spans="2:10" x14ac:dyDescent="0.25">
      <c r="B7" s="6"/>
      <c r="C7" s="9"/>
      <c r="D7" s="12" t="s">
        <v>19</v>
      </c>
      <c r="E7" s="44">
        <v>0.1</v>
      </c>
      <c r="F7" s="1" t="s">
        <v>9</v>
      </c>
    </row>
    <row r="8" spans="2:10" x14ac:dyDescent="0.25">
      <c r="B8" s="40" t="s">
        <v>44</v>
      </c>
      <c r="C8" s="14" t="s">
        <v>45</v>
      </c>
    </row>
    <row r="9" spans="2:10" ht="25.5" x14ac:dyDescent="0.25">
      <c r="B9" s="67" t="s">
        <v>5</v>
      </c>
      <c r="C9" s="26" t="s">
        <v>23</v>
      </c>
      <c r="D9" s="26" t="s">
        <v>25</v>
      </c>
      <c r="E9" s="43" t="s">
        <v>43</v>
      </c>
      <c r="F9" s="26" t="s">
        <v>26</v>
      </c>
      <c r="G9" s="65" t="s">
        <v>27</v>
      </c>
      <c r="H9" s="66"/>
    </row>
    <row r="10" spans="2:10" ht="18.75" x14ac:dyDescent="0.35">
      <c r="B10" s="68"/>
      <c r="C10" s="16" t="s">
        <v>17</v>
      </c>
      <c r="D10" s="17" t="s">
        <v>24</v>
      </c>
      <c r="E10" s="17" t="s">
        <v>18</v>
      </c>
      <c r="F10" s="17" t="s">
        <v>6</v>
      </c>
      <c r="G10" s="17" t="s">
        <v>11</v>
      </c>
      <c r="H10" s="18" t="s">
        <v>10</v>
      </c>
      <c r="I10"/>
    </row>
    <row r="11" spans="2:10" x14ac:dyDescent="0.25">
      <c r="B11" s="19" t="s">
        <v>13</v>
      </c>
      <c r="C11" s="45">
        <v>25</v>
      </c>
      <c r="D11" s="46">
        <v>0.2</v>
      </c>
      <c r="E11" s="24">
        <f>C11*$C$5/1000</f>
        <v>0.24525</v>
      </c>
      <c r="F11" s="24">
        <f>D11/E11</f>
        <v>0.81549439347604491</v>
      </c>
      <c r="G11" s="25">
        <f>$E$7/D11+$E$6/C11+$H$5</f>
        <v>0.58101936799184506</v>
      </c>
      <c r="H11" s="27">
        <f>F11*G11</f>
        <v>0.47381803709834464</v>
      </c>
    </row>
    <row r="12" spans="2:10" x14ac:dyDescent="0.25">
      <c r="B12" s="19" t="s">
        <v>14</v>
      </c>
      <c r="C12" s="47">
        <v>125</v>
      </c>
      <c r="D12" s="46">
        <v>0.3</v>
      </c>
      <c r="E12" s="24">
        <f t="shared" ref="E12:E14" si="0">C12*$C$5/1000</f>
        <v>1.2262500000000001</v>
      </c>
      <c r="F12" s="24">
        <f>D12/E12</f>
        <v>0.24464831804281342</v>
      </c>
      <c r="G12" s="25">
        <f t="shared" ref="G12:G14" si="1">$E$7/D12+$E$6/C12+$H$5</f>
        <v>0.35035270132517843</v>
      </c>
      <c r="H12" s="27">
        <f t="shared" ref="H12:H14" si="2">F12*G12</f>
        <v>8.5713199100961077E-2</v>
      </c>
    </row>
    <row r="13" spans="2:10" x14ac:dyDescent="0.25">
      <c r="B13" s="19" t="s">
        <v>15</v>
      </c>
      <c r="C13" s="47">
        <v>225</v>
      </c>
      <c r="D13" s="46">
        <v>0.6</v>
      </c>
      <c r="E13" s="24">
        <f t="shared" si="0"/>
        <v>2.2072500000000002</v>
      </c>
      <c r="F13" s="24">
        <f>D13/E13</f>
        <v>0.2718314644920149</v>
      </c>
      <c r="G13" s="25">
        <f t="shared" si="1"/>
        <v>0.17657492354740062</v>
      </c>
      <c r="H13" s="27">
        <f t="shared" si="2"/>
        <v>4.799862006045548E-2</v>
      </c>
      <c r="J13"/>
    </row>
    <row r="14" spans="2:10" x14ac:dyDescent="0.25">
      <c r="B14" s="20" t="s">
        <v>16</v>
      </c>
      <c r="C14" s="47">
        <v>325</v>
      </c>
      <c r="D14" s="48">
        <v>0.8</v>
      </c>
      <c r="E14" s="24">
        <f t="shared" si="0"/>
        <v>3.18825</v>
      </c>
      <c r="F14" s="24">
        <f t="shared" ref="F14" si="3">D14/E14</f>
        <v>0.25092135183878306</v>
      </c>
      <c r="G14" s="25">
        <f t="shared" si="1"/>
        <v>0.13217321414569119</v>
      </c>
      <c r="H14" s="27">
        <f t="shared" si="2"/>
        <v>3.3165081570313795E-2</v>
      </c>
    </row>
    <row r="15" spans="2:10" ht="18" customHeight="1" x14ac:dyDescent="0.3">
      <c r="B15" s="21"/>
      <c r="D15" s="39"/>
      <c r="E15" s="28" t="s">
        <v>28</v>
      </c>
      <c r="F15" s="58">
        <f>F14</f>
        <v>0.25092135183878306</v>
      </c>
      <c r="G15" s="29" t="s">
        <v>1</v>
      </c>
      <c r="H15" s="30">
        <f>H14</f>
        <v>3.3165081570313795E-2</v>
      </c>
      <c r="I15" s="28" t="s">
        <v>29</v>
      </c>
      <c r="J15" s="31">
        <f>G14</f>
        <v>0.13217321414569119</v>
      </c>
    </row>
    <row r="16" spans="2:10" x14ac:dyDescent="0.25">
      <c r="B16" s="40" t="s">
        <v>46</v>
      </c>
      <c r="C16" s="14" t="s">
        <v>47</v>
      </c>
    </row>
    <row r="17" spans="2:16" x14ac:dyDescent="0.25">
      <c r="I17" s="52" t="s">
        <v>28</v>
      </c>
      <c r="J17" s="53">
        <f>LINEST(D11:D14,E11:E14,0,1)</f>
        <v>0.25853536025055762</v>
      </c>
      <c r="K17" s="1" t="s">
        <v>39</v>
      </c>
      <c r="P17"/>
    </row>
    <row r="18" spans="2:16" ht="18.75" x14ac:dyDescent="0.35">
      <c r="B18" s="21"/>
      <c r="I18" s="12" t="s">
        <v>48</v>
      </c>
      <c r="J18" s="54">
        <f>INDEX(LINEST(D11:D14,E11:E14,0,1),2,1)</f>
        <v>2.0238367226614328E-2</v>
      </c>
      <c r="K18" s="38"/>
      <c r="N18"/>
      <c r="O18"/>
      <c r="P18"/>
    </row>
    <row r="19" spans="2:16" x14ac:dyDescent="0.25">
      <c r="I19" s="12" t="s">
        <v>42</v>
      </c>
      <c r="J19" s="30">
        <f>TINV(1-K21,4-1)*J18</f>
        <v>6.440751700531365E-2</v>
      </c>
      <c r="K19" s="1" t="s">
        <v>40</v>
      </c>
      <c r="O19"/>
      <c r="P19"/>
    </row>
    <row r="20" spans="2:16" ht="18.75" x14ac:dyDescent="0.35">
      <c r="I20" s="6" t="s">
        <v>49</v>
      </c>
      <c r="J20" s="31">
        <f>J19/J17</f>
        <v>0.24912459534701012</v>
      </c>
      <c r="K20"/>
      <c r="N20"/>
      <c r="O20"/>
      <c r="P20"/>
    </row>
    <row r="21" spans="2:16" x14ac:dyDescent="0.25">
      <c r="I21" s="55"/>
      <c r="J21" s="15" t="s">
        <v>41</v>
      </c>
      <c r="K21" s="49">
        <v>0.95</v>
      </c>
      <c r="N21"/>
      <c r="O21"/>
      <c r="P21"/>
    </row>
    <row r="24" spans="2:16" x14ac:dyDescent="0.25">
      <c r="L24"/>
    </row>
    <row r="33" spans="2:12" x14ac:dyDescent="0.25">
      <c r="C33" s="50" t="str">
        <f>B8</f>
        <v>Задание №1</v>
      </c>
      <c r="D33" s="41"/>
      <c r="E33" s="42"/>
      <c r="F33" s="51" t="str">
        <f>B16</f>
        <v>Задание №2</v>
      </c>
      <c r="G33" s="41"/>
      <c r="H33" s="42"/>
      <c r="J33" s="61" t="str">
        <f>B42</f>
        <v>Задание №3</v>
      </c>
      <c r="K33" s="62"/>
      <c r="L33" s="63"/>
    </row>
    <row r="34" spans="2:12" x14ac:dyDescent="0.25">
      <c r="C34" s="56">
        <f>D34</f>
        <v>0.25092135183878306</v>
      </c>
      <c r="D34" s="56">
        <f>F15</f>
        <v>0.25092135183878306</v>
      </c>
      <c r="E34" s="56">
        <f>D34</f>
        <v>0.25092135183878306</v>
      </c>
      <c r="F34" s="57">
        <f>G34</f>
        <v>0.25853536025055762</v>
      </c>
      <c r="G34" s="57">
        <f>J17</f>
        <v>0.25853536025055762</v>
      </c>
      <c r="H34" s="57">
        <f>G34</f>
        <v>0.25853536025055762</v>
      </c>
      <c r="J34" s="60">
        <f>K34</f>
        <v>0.5471529031050637</v>
      </c>
      <c r="K34" s="60">
        <f>C51</f>
        <v>0.5471529031050637</v>
      </c>
      <c r="L34" s="60">
        <f>K34</f>
        <v>0.5471529031050637</v>
      </c>
    </row>
    <row r="35" spans="2:12" x14ac:dyDescent="0.25">
      <c r="C35" s="56">
        <f>D34-H15</f>
        <v>0.21775627026846928</v>
      </c>
      <c r="D35" s="56">
        <f>D34</f>
        <v>0.25092135183878306</v>
      </c>
      <c r="E35" s="56">
        <f>D34+H15</f>
        <v>0.28408643340909684</v>
      </c>
      <c r="F35" s="56">
        <f>G35-J19</f>
        <v>0.19412784324524396</v>
      </c>
      <c r="G35" s="56">
        <f>J17</f>
        <v>0.25853536025055762</v>
      </c>
      <c r="H35" s="56">
        <f>G35+J19</f>
        <v>0.32294287725587129</v>
      </c>
      <c r="J35" s="59">
        <f>J34-E51</f>
        <v>0.53253877641956515</v>
      </c>
      <c r="K35" s="59">
        <f>K34</f>
        <v>0.5471529031050637</v>
      </c>
      <c r="L35" s="59">
        <f>K35+E51</f>
        <v>0.56176702979056226</v>
      </c>
    </row>
    <row r="42" spans="2:12" x14ac:dyDescent="0.25">
      <c r="B42" s="5" t="s">
        <v>50</v>
      </c>
      <c r="C42" s="14" t="s">
        <v>47</v>
      </c>
    </row>
    <row r="43" spans="2:12" x14ac:dyDescent="0.25">
      <c r="B43" s="14" t="s">
        <v>30</v>
      </c>
    </row>
    <row r="44" spans="2:12" ht="18.75" x14ac:dyDescent="0.35">
      <c r="B44" s="6" t="s">
        <v>12</v>
      </c>
      <c r="C44" s="23">
        <v>750</v>
      </c>
      <c r="D44" s="7" t="s">
        <v>1</v>
      </c>
      <c r="E44" s="23">
        <v>5</v>
      </c>
      <c r="F44" s="8" t="s">
        <v>36</v>
      </c>
      <c r="G44" s="15" t="s">
        <v>35</v>
      </c>
      <c r="H44" s="31">
        <f>E44/C44</f>
        <v>6.6666666666666671E-3</v>
      </c>
    </row>
    <row r="45" spans="2:12" x14ac:dyDescent="0.25">
      <c r="B45" s="6"/>
      <c r="D45" s="12" t="s">
        <v>38</v>
      </c>
      <c r="E45" s="23">
        <v>5</v>
      </c>
      <c r="F45" s="13" t="s">
        <v>36</v>
      </c>
      <c r="G45" s="15"/>
      <c r="H45" s="37"/>
    </row>
    <row r="46" spans="2:12" ht="18.75" x14ac:dyDescent="0.35">
      <c r="B46" s="36" t="s">
        <v>5</v>
      </c>
      <c r="C46" s="10" t="s">
        <v>31</v>
      </c>
      <c r="D46" s="10" t="s">
        <v>32</v>
      </c>
    </row>
    <row r="47" spans="2:12" x14ac:dyDescent="0.25">
      <c r="B47" s="11">
        <v>1</v>
      </c>
      <c r="C47" s="32">
        <v>350</v>
      </c>
      <c r="D47" s="32">
        <v>320</v>
      </c>
    </row>
    <row r="48" spans="2:12" x14ac:dyDescent="0.25">
      <c r="B48" s="11">
        <v>2</v>
      </c>
      <c r="C48" s="32">
        <v>370</v>
      </c>
      <c r="D48" s="32">
        <v>310</v>
      </c>
    </row>
    <row r="49" spans="2:7" x14ac:dyDescent="0.25">
      <c r="B49" s="11">
        <v>3</v>
      </c>
      <c r="C49" s="32">
        <v>360</v>
      </c>
      <c r="D49" s="32">
        <v>300</v>
      </c>
    </row>
    <row r="50" spans="2:7" x14ac:dyDescent="0.25">
      <c r="B50" s="1" t="s">
        <v>8</v>
      </c>
      <c r="C50" s="34">
        <f>AVERAGE(C47:C49)</f>
        <v>360</v>
      </c>
      <c r="D50" s="34">
        <f>AVERAGE(D47:D49)</f>
        <v>310</v>
      </c>
    </row>
    <row r="51" spans="2:7" ht="18.75" x14ac:dyDescent="0.35">
      <c r="B51" s="35" t="s">
        <v>33</v>
      </c>
      <c r="C51" s="30">
        <f>1/SQRT((C44/C50)^2-1)</f>
        <v>0.5471529031050637</v>
      </c>
      <c r="D51" s="29" t="s">
        <v>1</v>
      </c>
      <c r="E51" s="30">
        <f>C51*G51</f>
        <v>1.4614126685498498E-2</v>
      </c>
      <c r="F51" s="28" t="s">
        <v>29</v>
      </c>
      <c r="G51" s="31">
        <f>C44^2/(C44^2-C50^2)*(E45/C50+H44)</f>
        <v>2.6709401709401712E-2</v>
      </c>
    </row>
    <row r="52" spans="2:7" ht="18.75" x14ac:dyDescent="0.35">
      <c r="B52" s="35" t="s">
        <v>34</v>
      </c>
      <c r="C52" s="30">
        <f>1/SQRT((C44/D50)^2-1)</f>
        <v>0.45392324480950258</v>
      </c>
      <c r="D52" s="29" t="s">
        <v>1</v>
      </c>
      <c r="E52" s="30">
        <f>C52*G52</f>
        <v>1.247956134923486E-2</v>
      </c>
      <c r="F52" s="28" t="s">
        <v>29</v>
      </c>
      <c r="G52" s="31">
        <f>C44^2/(C44^2-D50^2)*(E45/D50+H44)</f>
        <v>2.7492668621700883E-2</v>
      </c>
    </row>
    <row r="53" spans="2:7" x14ac:dyDescent="0.25">
      <c r="E53" s="21"/>
    </row>
  </sheetData>
  <mergeCells count="3">
    <mergeCell ref="B1:F1"/>
    <mergeCell ref="G9:H9"/>
    <mergeCell ref="B9:B10"/>
  </mergeCells>
  <pageMargins left="0.7" right="0.7" top="0.75" bottom="0.75" header="0.3" footer="0.3"/>
  <pageSetup paperSize="9" orientation="portrait" horizontalDpi="4294967293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1030" r:id="rId4">
          <objectPr defaultSize="0" autoPict="0" r:id="rId5">
            <anchor moveWithCells="1" sizeWithCells="1">
              <from>
                <xdr:col>9</xdr:col>
                <xdr:colOff>409575</xdr:colOff>
                <xdr:row>11</xdr:row>
                <xdr:rowOff>142875</xdr:rowOff>
              </from>
              <to>
                <xdr:col>13</xdr:col>
                <xdr:colOff>495300</xdr:colOff>
                <xdr:row>14</xdr:row>
                <xdr:rowOff>28575</xdr:rowOff>
              </to>
            </anchor>
          </objectPr>
        </oleObject>
      </mc:Choice>
      <mc:Fallback>
        <oleObject progId="Equation.DSMT4" shapeId="1030" r:id="rId4"/>
      </mc:Fallback>
    </mc:AlternateContent>
    <mc:AlternateContent xmlns:mc="http://schemas.openxmlformats.org/markup-compatibility/2006">
      <mc:Choice Requires="x14">
        <oleObject progId="Equation.DSMT4" shapeId="1031" r:id="rId6">
          <objectPr defaultSize="0" autoPict="0" r:id="rId7">
            <anchor moveWithCells="1" sizeWithCells="1">
              <from>
                <xdr:col>8</xdr:col>
                <xdr:colOff>95250</xdr:colOff>
                <xdr:row>11</xdr:row>
                <xdr:rowOff>190500</xdr:rowOff>
              </from>
              <to>
                <xdr:col>9</xdr:col>
                <xdr:colOff>247650</xdr:colOff>
                <xdr:row>13</xdr:row>
                <xdr:rowOff>190500</xdr:rowOff>
              </to>
            </anchor>
          </objectPr>
        </oleObject>
      </mc:Choice>
      <mc:Fallback>
        <oleObject progId="Equation.DSMT4" shapeId="1031" r:id="rId6"/>
      </mc:Fallback>
    </mc:AlternateContent>
    <mc:AlternateContent xmlns:mc="http://schemas.openxmlformats.org/markup-compatibility/2006">
      <mc:Choice Requires="x14">
        <oleObject progId="Equation.DSMT4" shapeId="1037" r:id="rId8">
          <objectPr defaultSize="0" r:id="rId9">
            <anchor moveWithCells="1" sizeWithCells="1">
              <from>
                <xdr:col>4</xdr:col>
                <xdr:colOff>333375</xdr:colOff>
                <xdr:row>45</xdr:row>
                <xdr:rowOff>123825</xdr:rowOff>
              </from>
              <to>
                <xdr:col>7</xdr:col>
                <xdr:colOff>247650</xdr:colOff>
                <xdr:row>49</xdr:row>
                <xdr:rowOff>85725</xdr:rowOff>
              </to>
            </anchor>
          </objectPr>
        </oleObject>
      </mc:Choice>
      <mc:Fallback>
        <oleObject progId="Equation.DSMT4" shapeId="1037" r:id="rId8"/>
      </mc:Fallback>
    </mc:AlternateContent>
    <mc:AlternateContent xmlns:mc="http://schemas.openxmlformats.org/markup-compatibility/2006">
      <mc:Choice Requires="x14">
        <oleObject progId="Equation.DSMT4" shapeId="1039" r:id="rId10">
          <objectPr defaultSize="0" autoPict="0" r:id="rId11">
            <anchor moveWithCells="1">
              <from>
                <xdr:col>12</xdr:col>
                <xdr:colOff>409575</xdr:colOff>
                <xdr:row>16</xdr:row>
                <xdr:rowOff>19050</xdr:rowOff>
              </from>
              <to>
                <xdr:col>13</xdr:col>
                <xdr:colOff>571500</xdr:colOff>
                <xdr:row>20</xdr:row>
                <xdr:rowOff>28575</xdr:rowOff>
              </to>
            </anchor>
          </objectPr>
        </oleObject>
      </mc:Choice>
      <mc:Fallback>
        <oleObject progId="Equation.DSMT4" shapeId="1039" r:id="rId10"/>
      </mc:Fallback>
    </mc:AlternateContent>
    <mc:AlternateContent xmlns:mc="http://schemas.openxmlformats.org/markup-compatibility/2006">
      <mc:Choice Requires="x14">
        <oleObject progId="Equation.DSMT4" shapeId="1041" r:id="rId12">
          <objectPr defaultSize="0" autoPict="0" r:id="rId13">
            <anchor moveWithCells="1" sizeWithCells="1">
              <from>
                <xdr:col>8</xdr:col>
                <xdr:colOff>0</xdr:colOff>
                <xdr:row>45</xdr:row>
                <xdr:rowOff>85725</xdr:rowOff>
              </from>
              <to>
                <xdr:col>10</xdr:col>
                <xdr:colOff>571500</xdr:colOff>
                <xdr:row>47</xdr:row>
                <xdr:rowOff>161925</xdr:rowOff>
              </to>
            </anchor>
          </objectPr>
        </oleObject>
      </mc:Choice>
      <mc:Fallback>
        <oleObject progId="Equation.DSMT4" shapeId="1041" r:id="rId12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"/>
  <sheetViews>
    <sheetView workbookViewId="0">
      <selection activeCell="B4" sqref="B4"/>
    </sheetView>
  </sheetViews>
  <sheetFormatPr defaultRowHeight="15.75" x14ac:dyDescent="0.25"/>
  <cols>
    <col min="1" max="1" width="2.5703125" style="1" customWidth="1"/>
    <col min="2" max="2" width="18.5703125" style="1" customWidth="1"/>
    <col min="3" max="5" width="9.140625" style="1"/>
    <col min="6" max="6" width="12" style="1" customWidth="1"/>
    <col min="7" max="16384" width="9.140625" style="1"/>
  </cols>
  <sheetData>
    <row r="3" spans="2:2" x14ac:dyDescent="0.25">
      <c r="B3" s="21" t="s">
        <v>37</v>
      </c>
    </row>
    <row r="4" spans="2:2" x14ac:dyDescent="0.25">
      <c r="B4" s="21"/>
    </row>
  </sheetData>
  <pageMargins left="0.7" right="0.7" top="0.75" bottom="0.75" header="0.3" footer="0.3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реальный режим</vt:lpstr>
      <vt:lpstr>виртуальный режим</vt:lpstr>
    </vt:vector>
  </TitlesOfParts>
  <Manager>Романов</Manager>
  <Company>ТГПУ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Савинкова</dc:creator>
  <cp:lastModifiedBy>Романов</cp:lastModifiedBy>
  <dcterms:created xsi:type="dcterms:W3CDTF">2021-11-13T14:44:46Z</dcterms:created>
  <dcterms:modified xsi:type="dcterms:W3CDTF">2021-12-19T09:02:25Z</dcterms:modified>
</cp:coreProperties>
</file>