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R_PHYS\11\m\m-2\"/>
    </mc:Choice>
  </mc:AlternateContent>
  <bookViews>
    <workbookView xWindow="0" yWindow="0" windowWidth="19200" windowHeight="11175"/>
  </bookViews>
  <sheets>
    <sheet name="пружина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" l="1"/>
  <c r="E15" i="3"/>
  <c r="E16" i="3"/>
  <c r="E13" i="3"/>
  <c r="F15" i="3"/>
  <c r="F16" i="3"/>
  <c r="F14" i="3"/>
  <c r="F13" i="3"/>
  <c r="H6" i="3"/>
  <c r="G14" i="3" l="1"/>
  <c r="G16" i="3"/>
  <c r="G17" i="3" s="1"/>
  <c r="C37" i="3" s="1"/>
  <c r="D37" i="3" s="1"/>
  <c r="H15" i="3"/>
  <c r="K19" i="3"/>
  <c r="G37" i="3" s="1"/>
  <c r="H37" i="3" s="1"/>
  <c r="K20" i="3"/>
  <c r="K21" i="3" s="1"/>
  <c r="G15" i="3"/>
  <c r="G13" i="3"/>
  <c r="H13" i="3"/>
  <c r="H16" i="3"/>
  <c r="L17" i="3" s="1"/>
  <c r="H14" i="3"/>
  <c r="I14" i="3" s="1"/>
  <c r="I13" i="3" l="1"/>
  <c r="B37" i="3"/>
  <c r="I15" i="3"/>
  <c r="C38" i="3"/>
  <c r="K22" i="3"/>
  <c r="G38" i="3"/>
  <c r="H38" i="3" s="1"/>
  <c r="F37" i="3"/>
  <c r="I16" i="3"/>
  <c r="I17" i="3" s="1"/>
  <c r="D38" i="3" l="1"/>
  <c r="F38" i="3"/>
  <c r="B38" i="3"/>
</calcChain>
</file>

<file path=xl/sharedStrings.xml><?xml version="1.0" encoding="utf-8"?>
<sst xmlns="http://schemas.openxmlformats.org/spreadsheetml/2006/main" count="48" uniqueCount="40">
  <si>
    <r>
      <t xml:space="preserve">Лабораторная работа №2 </t>
    </r>
    <r>
      <rPr>
        <b/>
        <sz val="12"/>
        <color rgb="FF00B050"/>
        <rFont val="Times New Roman"/>
        <family val="1"/>
        <charset val="204"/>
      </rPr>
      <t>(Комаров В.Н.)</t>
    </r>
  </si>
  <si>
    <r>
      <t xml:space="preserve">m, </t>
    </r>
    <r>
      <rPr>
        <sz val="12"/>
        <color rgb="FF000000"/>
        <rFont val="Times New Roman"/>
        <family val="1"/>
        <charset val="204"/>
      </rPr>
      <t>кг</t>
    </r>
  </si>
  <si>
    <t>g=</t>
  </si>
  <si>
    <r>
      <t>F</t>
    </r>
    <r>
      <rPr>
        <i/>
        <vertAlign val="subscript"/>
        <sz val="12"/>
        <color rgb="FF000000"/>
        <rFont val="Times New Roman"/>
        <family val="1"/>
        <charset val="204"/>
      </rPr>
      <t>т</t>
    </r>
    <r>
      <rPr>
        <sz val="12"/>
        <color rgb="FF000000"/>
        <rFont val="Times New Roman"/>
        <family val="1"/>
        <charset val="204"/>
      </rPr>
      <t>, Н</t>
    </r>
  </si>
  <si>
    <t>Определение коэффициента жёсткости пружины</t>
  </si>
  <si>
    <r>
      <t>k</t>
    </r>
    <r>
      <rPr>
        <sz val="12"/>
        <color theme="1"/>
        <rFont val="Times New Roman"/>
        <family val="1"/>
        <charset val="204"/>
      </rPr>
      <t>, Н/м</t>
    </r>
  </si>
  <si>
    <t>±</t>
  </si>
  <si>
    <r>
      <t>м/с</t>
    </r>
    <r>
      <rPr>
        <vertAlign val="superscript"/>
        <sz val="12"/>
        <color theme="1"/>
        <rFont val="Times New Roman"/>
        <family val="1"/>
        <charset val="204"/>
      </rPr>
      <t>2</t>
    </r>
  </si>
  <si>
    <t>кг</t>
  </si>
  <si>
    <t>∆m=</t>
  </si>
  <si>
    <r>
      <t>ε</t>
    </r>
    <r>
      <rPr>
        <i/>
        <vertAlign val="subscript"/>
        <sz val="12"/>
        <color theme="1"/>
        <rFont val="Times New Roman"/>
        <family val="1"/>
        <charset val="204"/>
      </rPr>
      <t>g</t>
    </r>
    <r>
      <rPr>
        <i/>
        <sz val="12"/>
        <color theme="1"/>
        <rFont val="Times New Roman"/>
        <family val="1"/>
        <charset val="204"/>
      </rPr>
      <t>=</t>
    </r>
  </si>
  <si>
    <r>
      <t>ε</t>
    </r>
    <r>
      <rPr>
        <i/>
        <vertAlign val="subscript"/>
        <sz val="12"/>
        <color theme="1"/>
        <rFont val="Times New Roman"/>
        <family val="1"/>
        <charset val="204"/>
      </rPr>
      <t>m</t>
    </r>
    <r>
      <rPr>
        <i/>
        <sz val="12"/>
        <color theme="1"/>
        <rFont val="Times New Roman"/>
        <family val="1"/>
        <charset val="204"/>
      </rPr>
      <t>=</t>
    </r>
  </si>
  <si>
    <r>
      <t>ε</t>
    </r>
    <r>
      <rPr>
        <i/>
        <vertAlign val="subscript"/>
        <sz val="12"/>
        <color theme="1"/>
        <rFont val="Times New Roman"/>
        <family val="1"/>
        <charset val="204"/>
      </rPr>
      <t>k</t>
    </r>
  </si>
  <si>
    <r>
      <rPr>
        <i/>
        <sz val="12"/>
        <color theme="1"/>
        <rFont val="Symbol"/>
        <family val="1"/>
        <charset val="2"/>
      </rPr>
      <t>D</t>
    </r>
    <r>
      <rPr>
        <i/>
        <sz val="12"/>
        <color theme="1"/>
        <rFont val="Times New Roman"/>
        <family val="1"/>
        <charset val="204"/>
      </rPr>
      <t>k</t>
    </r>
    <r>
      <rPr>
        <sz val="12"/>
        <color theme="1"/>
        <rFont val="Times New Roman"/>
        <family val="1"/>
        <charset val="204"/>
      </rPr>
      <t>, Н/м</t>
    </r>
  </si>
  <si>
    <t>№ опыта</t>
  </si>
  <si>
    <t>Задание №1 (базовый уровень)</t>
  </si>
  <si>
    <t>Задание №2 (углубленный уровень)</t>
  </si>
  <si>
    <t>Масса грузов</t>
  </si>
  <si>
    <t>Сила тяжести</t>
  </si>
  <si>
    <t>Удлинение пружины</t>
  </si>
  <si>
    <t xml:space="preserve">Коэффициент жёсткости </t>
  </si>
  <si>
    <t>k=</t>
  </si>
  <si>
    <r>
      <rPr>
        <i/>
        <sz val="12"/>
        <color theme="1"/>
        <rFont val="Times New Roman"/>
        <family val="1"/>
        <charset val="204"/>
      </rPr>
      <t>∆x</t>
    </r>
    <r>
      <rPr>
        <sz val="12"/>
        <color theme="1"/>
        <rFont val="Times New Roman"/>
        <family val="1"/>
        <charset val="204"/>
      </rPr>
      <t>=</t>
    </r>
  </si>
  <si>
    <t>Н/м</t>
  </si>
  <si>
    <r>
      <t>ε</t>
    </r>
    <r>
      <rPr>
        <b/>
        <i/>
        <vertAlign val="subscript"/>
        <sz val="12"/>
        <color theme="1"/>
        <rFont val="Times New Roman"/>
        <family val="1"/>
        <charset val="204"/>
      </rPr>
      <t>k</t>
    </r>
    <r>
      <rPr>
        <b/>
        <i/>
        <sz val="12"/>
        <color theme="1"/>
        <rFont val="Times New Roman"/>
        <family val="1"/>
        <charset val="204"/>
      </rPr>
      <t>=</t>
    </r>
  </si>
  <si>
    <r>
      <rPr>
        <b/>
        <i/>
        <sz val="12"/>
        <color theme="1"/>
        <rFont val="Symbol"/>
        <family val="1"/>
        <charset val="2"/>
      </rPr>
      <t>D</t>
    </r>
    <r>
      <rPr>
        <b/>
        <i/>
        <sz val="12"/>
        <color theme="1"/>
        <rFont val="Times New Roman"/>
        <family val="1"/>
        <charset val="204"/>
      </rPr>
      <t>k</t>
    </r>
    <r>
      <rPr>
        <b/>
        <sz val="12"/>
        <color theme="1"/>
        <rFont val="Times New Roman"/>
        <family val="1"/>
        <charset val="204"/>
      </rPr>
      <t>=</t>
    </r>
  </si>
  <si>
    <t>погрешности</t>
  </si>
  <si>
    <t>погрешность по МНК</t>
  </si>
  <si>
    <r>
      <t>S</t>
    </r>
    <r>
      <rPr>
        <b/>
        <i/>
        <vertAlign val="subscript"/>
        <sz val="12"/>
        <color theme="1"/>
        <rFont val="Times New Roman"/>
        <family val="1"/>
        <charset val="204"/>
      </rPr>
      <t>k</t>
    </r>
    <r>
      <rPr>
        <b/>
        <i/>
        <sz val="12"/>
        <color theme="1"/>
        <rFont val="Times New Roman"/>
        <family val="1"/>
        <charset val="204"/>
      </rPr>
      <t>=</t>
    </r>
  </si>
  <si>
    <t>расчёт по МНК</t>
  </si>
  <si>
    <t>таблица</t>
  </si>
  <si>
    <t>график</t>
  </si>
  <si>
    <r>
      <t xml:space="preserve">начальная длина пружины </t>
    </r>
    <r>
      <rPr>
        <i/>
        <sz val="12"/>
        <color theme="1"/>
        <rFont val="Times New Roman"/>
        <family val="1"/>
        <charset val="204"/>
      </rPr>
      <t>l</t>
    </r>
    <r>
      <rPr>
        <vertAlign val="subscript"/>
        <sz val="12"/>
        <color theme="1"/>
        <rFont val="Times New Roman"/>
        <family val="1"/>
        <charset val="204"/>
      </rPr>
      <t>0</t>
    </r>
    <r>
      <rPr>
        <sz val="12"/>
        <color theme="1"/>
        <rFont val="Times New Roman"/>
        <family val="1"/>
        <charset val="204"/>
      </rPr>
      <t>=</t>
    </r>
  </si>
  <si>
    <t>выполнили:</t>
  </si>
  <si>
    <t>______________________</t>
  </si>
  <si>
    <t xml:space="preserve">Длина пружины </t>
  </si>
  <si>
    <r>
      <t>l,</t>
    </r>
    <r>
      <rPr>
        <sz val="12"/>
        <color rgb="FF000000"/>
        <rFont val="Times New Roman"/>
        <family val="1"/>
        <charset val="204"/>
      </rPr>
      <t xml:space="preserve"> мм</t>
    </r>
  </si>
  <si>
    <t>мм</t>
  </si>
  <si>
    <r>
      <t xml:space="preserve">x, </t>
    </r>
    <r>
      <rPr>
        <sz val="12"/>
        <color rgb="FF000000"/>
        <rFont val="Times New Roman"/>
        <family val="1"/>
        <charset val="204"/>
      </rPr>
      <t>мм</t>
    </r>
  </si>
  <si>
    <t xml:space="preserve">вероятность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</si>
</sst>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8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vertAlign val="subscript"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i/>
      <vertAlign val="subscript"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Symbol"/>
      <family val="1"/>
      <charset val="2"/>
    </font>
    <font>
      <sz val="10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i/>
      <vertAlign val="subscript"/>
      <sz val="12"/>
      <color theme="1"/>
      <name val="Times New Roman"/>
      <family val="1"/>
      <charset val="204"/>
    </font>
    <font>
      <b/>
      <i/>
      <sz val="12"/>
      <color theme="1"/>
      <name val="Symbol"/>
      <family val="1"/>
      <charset val="2"/>
    </font>
    <font>
      <vertAlign val="subscript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10" fontId="6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10" fontId="6" fillId="2" borderId="1" xfId="0" applyNumberFormat="1" applyFont="1" applyFill="1" applyBorder="1"/>
    <xf numFmtId="0" fontId="1" fillId="0" borderId="0" xfId="0" applyFont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12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6" fillId="3" borderId="0" xfId="0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6" fillId="0" borderId="0" xfId="0" applyFont="1" applyFill="1" applyBorder="1"/>
    <xf numFmtId="1" fontId="6" fillId="3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2" fontId="10" fillId="2" borderId="0" xfId="0" applyNumberFormat="1" applyFont="1" applyFill="1" applyAlignment="1">
      <alignment horizontal="center"/>
    </xf>
    <xf numFmtId="10" fontId="10" fillId="2" borderId="0" xfId="0" applyNumberFormat="1" applyFont="1" applyFill="1"/>
    <xf numFmtId="2" fontId="10" fillId="2" borderId="0" xfId="0" applyNumberFormat="1" applyFont="1" applyFill="1"/>
    <xf numFmtId="2" fontId="10" fillId="2" borderId="0" xfId="0" applyNumberFormat="1" applyFont="1" applyFill="1" applyBorder="1"/>
    <xf numFmtId="9" fontId="10" fillId="3" borderId="0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01164770576716"/>
          <c:y val="5.0925925925925923E-2"/>
          <c:w val="0.82551216680443129"/>
          <c:h val="0.74350320793234181"/>
        </c:manualLayout>
      </c:layout>
      <c:scatterChart>
        <c:scatterStyle val="lineMarker"/>
        <c:varyColors val="0"/>
        <c:ser>
          <c:idx val="0"/>
          <c:order val="0"/>
          <c:tx>
            <c:strRef>
              <c:f>пружина!$F$12</c:f>
              <c:strCache>
                <c:ptCount val="1"/>
                <c:pt idx="0">
                  <c:v>Fт, Н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backward val="1"/>
            <c:intercept val="0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trendlineLbl>
          </c:trendline>
          <c:xVal>
            <c:numRef>
              <c:f>пружина!$E$13:$E$16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пружина!$F$13:$F$16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6B-456A-9394-57C07B697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104192"/>
        <c:axId val="287105368"/>
      </c:scatterChart>
      <c:valAx>
        <c:axId val="28710419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х</a:t>
                </a:r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, </a:t>
                </a:r>
                <a:r>
                  <a:rPr lang="ru-RU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мм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,##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7105368"/>
        <c:crosses val="autoZero"/>
        <c:crossBetween val="midCat"/>
      </c:valAx>
      <c:valAx>
        <c:axId val="2871053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F</a:t>
                </a:r>
                <a:r>
                  <a:rPr lang="ru-RU" sz="1200"/>
                  <a:t>т</a:t>
                </a:r>
                <a:r>
                  <a:rPr lang="en-US" sz="1200"/>
                  <a:t>, </a:t>
                </a:r>
                <a:r>
                  <a:rPr lang="ru-RU" sz="1200"/>
                  <a:t>Н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7104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Сравнение результатов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8.806024480584787E-2"/>
          <c:y val="0.283400105768982"/>
          <c:w val="0.86590232295729386"/>
          <c:h val="0.5393447978567040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пружина!$B$36:$D$36</c:f>
              <c:strCache>
                <c:ptCount val="3"/>
                <c:pt idx="0">
                  <c:v>таблица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пружина!$B$38:$D$38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пружина!$B$37:$D$37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81A-42BD-959A-AFC8E086DB01}"/>
            </c:ext>
          </c:extLst>
        </c:ser>
        <c:ser>
          <c:idx val="1"/>
          <c:order val="1"/>
          <c:tx>
            <c:strRef>
              <c:f>пружина!$F$36:$H$36</c:f>
              <c:strCache>
                <c:ptCount val="3"/>
                <c:pt idx="0">
                  <c:v>график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пружина!$F$38:$H$38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пружина!$F$37:$H$37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81A-42BD-959A-AFC8E086D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5565296"/>
        <c:axId val="1445566960"/>
      </c:scatterChart>
      <c:valAx>
        <c:axId val="1445565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45566960"/>
        <c:crosses val="autoZero"/>
        <c:crossBetween val="midCat"/>
      </c:valAx>
      <c:valAx>
        <c:axId val="1445566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455652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</xdr:row>
          <xdr:rowOff>38100</xdr:rowOff>
        </xdr:from>
        <xdr:to>
          <xdr:col>10</xdr:col>
          <xdr:colOff>190500</xdr:colOff>
          <xdr:row>6</xdr:row>
          <xdr:rowOff>190500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12</xdr:row>
          <xdr:rowOff>190500</xdr:rowOff>
        </xdr:from>
        <xdr:to>
          <xdr:col>11</xdr:col>
          <xdr:colOff>57150</xdr:colOff>
          <xdr:row>14</xdr:row>
          <xdr:rowOff>190500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47625</xdr:rowOff>
        </xdr:from>
        <xdr:to>
          <xdr:col>11</xdr:col>
          <xdr:colOff>200025</xdr:colOff>
          <xdr:row>6</xdr:row>
          <xdr:rowOff>200025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5</xdr:row>
          <xdr:rowOff>38100</xdr:rowOff>
        </xdr:from>
        <xdr:to>
          <xdr:col>9</xdr:col>
          <xdr:colOff>95250</xdr:colOff>
          <xdr:row>6</xdr:row>
          <xdr:rowOff>219075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18</xdr:row>
      <xdr:rowOff>594</xdr:rowOff>
    </xdr:from>
    <xdr:to>
      <xdr:col>8</xdr:col>
      <xdr:colOff>561975</xdr:colOff>
      <xdr:row>33</xdr:row>
      <xdr:rowOff>171449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</xdr:row>
          <xdr:rowOff>304800</xdr:rowOff>
        </xdr:from>
        <xdr:to>
          <xdr:col>11</xdr:col>
          <xdr:colOff>533400</xdr:colOff>
          <xdr:row>12</xdr:row>
          <xdr:rowOff>161925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11</xdr:row>
          <xdr:rowOff>28575</xdr:rowOff>
        </xdr:from>
        <xdr:to>
          <xdr:col>10</xdr:col>
          <xdr:colOff>85725</xdr:colOff>
          <xdr:row>12</xdr:row>
          <xdr:rowOff>28575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13</xdr:row>
          <xdr:rowOff>66675</xdr:rowOff>
        </xdr:from>
        <xdr:to>
          <xdr:col>12</xdr:col>
          <xdr:colOff>219075</xdr:colOff>
          <xdr:row>14</xdr:row>
          <xdr:rowOff>95250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314325</xdr:colOff>
          <xdr:row>17</xdr:row>
          <xdr:rowOff>47625</xdr:rowOff>
        </xdr:from>
        <xdr:to>
          <xdr:col>15</xdr:col>
          <xdr:colOff>514350</xdr:colOff>
          <xdr:row>21</xdr:row>
          <xdr:rowOff>161925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152399</xdr:colOff>
      <xdr:row>34</xdr:row>
      <xdr:rowOff>33337</xdr:rowOff>
    </xdr:from>
    <xdr:to>
      <xdr:col>9</xdr:col>
      <xdr:colOff>9524</xdr:colOff>
      <xdr:row>42</xdr:row>
      <xdr:rowOff>152400</xdr:rowOff>
    </xdr:to>
    <xdr:graphicFrame macro="">
      <xdr:nvGraphicFramePr>
        <xdr:cNvPr id="11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w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8"/>
  <sheetViews>
    <sheetView tabSelected="1" zoomScale="90" zoomScaleNormal="90" workbookViewId="0">
      <selection activeCell="C13" sqref="C13:D16"/>
    </sheetView>
  </sheetViews>
  <sheetFormatPr defaultRowHeight="15" x14ac:dyDescent="0.25"/>
  <cols>
    <col min="1" max="1" width="2.7109375" customWidth="1"/>
    <col min="2" max="2" width="10.7109375" customWidth="1"/>
    <col min="3" max="3" width="8.7109375" customWidth="1"/>
    <col min="4" max="4" width="9.7109375" customWidth="1"/>
    <col min="5" max="5" width="9.42578125" customWidth="1"/>
    <col min="6" max="6" width="11.85546875" customWidth="1"/>
    <col min="7" max="7" width="12.28515625" customWidth="1"/>
    <col min="8" max="11" width="8.7109375" customWidth="1"/>
  </cols>
  <sheetData>
    <row r="1" spans="1:14" ht="15.75" x14ac:dyDescent="0.25">
      <c r="A1" s="4"/>
      <c r="B1" s="49" t="s">
        <v>0</v>
      </c>
      <c r="C1" s="49"/>
      <c r="D1" s="49"/>
      <c r="E1" s="49"/>
      <c r="F1" s="49"/>
      <c r="G1" s="4"/>
      <c r="H1" s="4"/>
      <c r="I1" s="4"/>
      <c r="J1" s="4"/>
      <c r="K1" s="4"/>
    </row>
    <row r="2" spans="1:14" ht="15.75" x14ac:dyDescent="0.25">
      <c r="A2" s="4"/>
      <c r="B2" s="7" t="s">
        <v>4</v>
      </c>
      <c r="C2" s="7"/>
      <c r="D2" s="7"/>
      <c r="E2" s="7"/>
      <c r="F2" s="7"/>
      <c r="G2" s="1"/>
      <c r="H2" s="4"/>
      <c r="I2" s="4"/>
      <c r="J2" s="4"/>
      <c r="K2" s="4"/>
    </row>
    <row r="3" spans="1:14" ht="15.75" x14ac:dyDescent="0.25">
      <c r="A3" s="4"/>
      <c r="B3" s="7"/>
      <c r="C3" s="7"/>
      <c r="D3" s="7"/>
      <c r="E3" s="7"/>
      <c r="F3" s="37" t="s">
        <v>33</v>
      </c>
      <c r="G3" s="1" t="s">
        <v>34</v>
      </c>
      <c r="H3" s="4"/>
      <c r="I3" s="4"/>
      <c r="J3" s="4"/>
      <c r="K3" s="4"/>
    </row>
    <row r="4" spans="1:14" ht="15.75" x14ac:dyDescent="0.25">
      <c r="A4" s="4"/>
      <c r="B4" s="7"/>
      <c r="C4" s="7"/>
      <c r="D4" s="7"/>
      <c r="E4" s="7"/>
      <c r="F4" s="7"/>
      <c r="G4" s="1" t="s">
        <v>34</v>
      </c>
      <c r="H4" s="4"/>
      <c r="I4" s="4"/>
      <c r="J4" s="4"/>
      <c r="K4" s="4"/>
    </row>
    <row r="5" spans="1:14" ht="15.75" x14ac:dyDescent="0.25">
      <c r="A5" s="4"/>
      <c r="B5" s="7"/>
      <c r="C5" s="7"/>
      <c r="D5" s="7"/>
      <c r="E5" s="7"/>
      <c r="F5" s="7"/>
      <c r="G5" s="1"/>
      <c r="H5" s="4"/>
      <c r="I5" s="4"/>
      <c r="J5" s="4"/>
      <c r="K5" s="4"/>
    </row>
    <row r="6" spans="1:14" ht="20.25" x14ac:dyDescent="0.35">
      <c r="A6" s="4"/>
      <c r="B6" s="8" t="s">
        <v>2</v>
      </c>
      <c r="C6" s="38">
        <v>9.81</v>
      </c>
      <c r="D6" s="9" t="s">
        <v>6</v>
      </c>
      <c r="E6" s="38">
        <v>0.01</v>
      </c>
      <c r="F6" s="15" t="s">
        <v>7</v>
      </c>
      <c r="G6" s="8" t="s">
        <v>10</v>
      </c>
      <c r="H6" s="17">
        <f>E6/C6</f>
        <v>1.0193679918450559E-3</v>
      </c>
      <c r="I6" s="4"/>
      <c r="J6" s="4"/>
      <c r="K6" s="4"/>
      <c r="L6" s="4"/>
      <c r="M6" s="4"/>
      <c r="N6" s="4"/>
    </row>
    <row r="7" spans="1:14" ht="18.75" x14ac:dyDescent="0.35">
      <c r="A7" s="4"/>
      <c r="B7" s="8"/>
      <c r="C7" s="12"/>
      <c r="D7" s="16" t="s">
        <v>9</v>
      </c>
      <c r="E7" s="38">
        <v>2E-3</v>
      </c>
      <c r="F7" s="40" t="s">
        <v>8</v>
      </c>
      <c r="G7" s="16" t="s">
        <v>11</v>
      </c>
      <c r="H7" s="17">
        <v>0.02</v>
      </c>
      <c r="I7" s="4"/>
      <c r="J7" s="4"/>
      <c r="K7" s="4"/>
      <c r="L7" s="4"/>
      <c r="M7" s="4"/>
      <c r="N7" s="4"/>
    </row>
    <row r="8" spans="1:14" ht="15.75" x14ac:dyDescent="0.25">
      <c r="A8" s="4"/>
      <c r="B8" s="8"/>
      <c r="C8" s="12"/>
      <c r="D8" s="11" t="s">
        <v>22</v>
      </c>
      <c r="E8" s="38">
        <v>2</v>
      </c>
      <c r="F8" s="20" t="s">
        <v>37</v>
      </c>
      <c r="G8" s="13"/>
      <c r="H8" s="14"/>
      <c r="I8" s="4"/>
      <c r="J8" s="4"/>
      <c r="K8" s="4"/>
      <c r="L8" s="4"/>
      <c r="M8" s="4"/>
      <c r="N8" s="4"/>
    </row>
    <row r="9" spans="1:14" ht="15.75" x14ac:dyDescent="0.25">
      <c r="A9" s="4"/>
      <c r="B9" s="23" t="s">
        <v>15</v>
      </c>
      <c r="C9" s="12"/>
      <c r="D9" s="11"/>
      <c r="E9" s="12"/>
      <c r="F9" s="20"/>
      <c r="G9" s="13"/>
      <c r="H9" s="14"/>
      <c r="I9" s="4"/>
      <c r="J9" s="4"/>
      <c r="K9" s="4"/>
      <c r="L9" s="4"/>
      <c r="M9" s="4"/>
      <c r="N9" s="4"/>
    </row>
    <row r="10" spans="1:14" ht="18.75" x14ac:dyDescent="0.35">
      <c r="A10" s="4"/>
      <c r="C10" s="4"/>
      <c r="D10" s="13" t="s">
        <v>32</v>
      </c>
      <c r="E10" s="48"/>
      <c r="F10" s="4" t="s">
        <v>37</v>
      </c>
      <c r="G10" s="4"/>
      <c r="H10" s="4"/>
      <c r="I10" s="4"/>
      <c r="J10" s="4"/>
      <c r="K10" s="4"/>
    </row>
    <row r="11" spans="1:14" ht="29.25" customHeight="1" x14ac:dyDescent="0.25">
      <c r="A11" s="4"/>
      <c r="B11" s="50" t="s">
        <v>14</v>
      </c>
      <c r="C11" s="34" t="s">
        <v>17</v>
      </c>
      <c r="D11" s="36" t="s">
        <v>35</v>
      </c>
      <c r="E11" s="25" t="s">
        <v>19</v>
      </c>
      <c r="F11" s="24" t="s">
        <v>18</v>
      </c>
      <c r="G11" s="32" t="s">
        <v>20</v>
      </c>
      <c r="H11" s="51" t="s">
        <v>26</v>
      </c>
      <c r="I11" s="51"/>
      <c r="J11" s="4"/>
      <c r="K11" s="4"/>
      <c r="L11" s="4"/>
    </row>
    <row r="12" spans="1:14" ht="18.75" x14ac:dyDescent="0.35">
      <c r="A12" s="4"/>
      <c r="B12" s="50"/>
      <c r="C12" s="35" t="s">
        <v>1</v>
      </c>
      <c r="D12" s="35" t="s">
        <v>36</v>
      </c>
      <c r="E12" s="2" t="s">
        <v>38</v>
      </c>
      <c r="F12" s="3" t="s">
        <v>3</v>
      </c>
      <c r="G12" s="5" t="s">
        <v>5</v>
      </c>
      <c r="H12" s="21" t="s">
        <v>12</v>
      </c>
      <c r="I12" s="21" t="s">
        <v>13</v>
      </c>
      <c r="L12" s="4"/>
    </row>
    <row r="13" spans="1:14" ht="15.75" x14ac:dyDescent="0.25">
      <c r="A13" s="4"/>
      <c r="B13" s="6">
        <v>1</v>
      </c>
      <c r="C13" s="39"/>
      <c r="D13" s="41"/>
      <c r="E13" s="42">
        <f>D13-$E$10</f>
        <v>0</v>
      </c>
      <c r="F13" s="18">
        <f>C13*$C$6</f>
        <v>0</v>
      </c>
      <c r="G13" s="19" t="e">
        <f>F13/E13*1000</f>
        <v>#DIV/0!</v>
      </c>
      <c r="H13" s="22" t="e">
        <f>$H$7+$H$6+$E$8/E13</f>
        <v>#DIV/0!</v>
      </c>
      <c r="I13" s="19" t="e">
        <f>H13*G13</f>
        <v>#DIV/0!</v>
      </c>
      <c r="J13" s="4"/>
      <c r="K13" s="10"/>
      <c r="L13" s="4"/>
    </row>
    <row r="14" spans="1:14" ht="15.75" x14ac:dyDescent="0.25">
      <c r="A14" s="4"/>
      <c r="B14" s="6">
        <v>2</v>
      </c>
      <c r="C14" s="39"/>
      <c r="D14" s="41"/>
      <c r="E14" s="42">
        <f t="shared" ref="E14:E16" si="0">D14-$E$10</f>
        <v>0</v>
      </c>
      <c r="F14" s="18">
        <f>C14*$C$6</f>
        <v>0</v>
      </c>
      <c r="G14" s="19" t="e">
        <f t="shared" ref="G14:G16" si="1">F14/E14*1000</f>
        <v>#DIV/0!</v>
      </c>
      <c r="H14" s="22" t="e">
        <f t="shared" ref="H14:H16" si="2">$H$7+$H$6+$E$8/E14</f>
        <v>#DIV/0!</v>
      </c>
      <c r="I14" s="19" t="e">
        <f t="shared" ref="I14:I16" si="3">H14*G14</f>
        <v>#DIV/0!</v>
      </c>
      <c r="J14" s="4"/>
      <c r="K14" s="4"/>
      <c r="L14" s="4"/>
    </row>
    <row r="15" spans="1:14" ht="15.75" x14ac:dyDescent="0.25">
      <c r="A15" s="4"/>
      <c r="B15" s="6">
        <v>3</v>
      </c>
      <c r="C15" s="39"/>
      <c r="D15" s="41"/>
      <c r="E15" s="42">
        <f t="shared" si="0"/>
        <v>0</v>
      </c>
      <c r="F15" s="18">
        <f>C15*$C$6</f>
        <v>0</v>
      </c>
      <c r="G15" s="19" t="e">
        <f t="shared" si="1"/>
        <v>#DIV/0!</v>
      </c>
      <c r="H15" s="22" t="e">
        <f t="shared" ref="H15" si="4">$H$7+$H$6+$E$8/E15</f>
        <v>#DIV/0!</v>
      </c>
      <c r="I15" s="19" t="e">
        <f t="shared" ref="I15" si="5">H15*G15</f>
        <v>#DIV/0!</v>
      </c>
      <c r="J15" s="4"/>
      <c r="K15" s="4"/>
      <c r="L15" s="4"/>
    </row>
    <row r="16" spans="1:14" ht="15.75" x14ac:dyDescent="0.25">
      <c r="A16" s="4"/>
      <c r="B16" s="6">
        <v>4</v>
      </c>
      <c r="C16" s="39"/>
      <c r="D16" s="41"/>
      <c r="E16" s="42">
        <f t="shared" si="0"/>
        <v>0</v>
      </c>
      <c r="F16" s="18">
        <f>C16*$C$6</f>
        <v>0</v>
      </c>
      <c r="G16" s="19" t="e">
        <f t="shared" si="1"/>
        <v>#DIV/0!</v>
      </c>
      <c r="H16" s="22" t="e">
        <f t="shared" si="2"/>
        <v>#DIV/0!</v>
      </c>
      <c r="I16" s="19" t="e">
        <f t="shared" si="3"/>
        <v>#DIV/0!</v>
      </c>
      <c r="J16" s="4"/>
      <c r="K16" s="4"/>
      <c r="L16" s="4"/>
    </row>
    <row r="17" spans="1:13" ht="18.75" x14ac:dyDescent="0.35">
      <c r="A17" s="4"/>
      <c r="B17" s="4"/>
      <c r="C17" s="4"/>
      <c r="D17" s="4"/>
      <c r="E17" s="4"/>
      <c r="F17" s="27" t="s">
        <v>21</v>
      </c>
      <c r="G17" s="43" t="e">
        <f>G16</f>
        <v>#DIV/0!</v>
      </c>
      <c r="H17" s="28" t="s">
        <v>6</v>
      </c>
      <c r="I17" s="43" t="e">
        <f>I16</f>
        <v>#DIV/0!</v>
      </c>
      <c r="J17" s="29" t="s">
        <v>23</v>
      </c>
      <c r="K17" s="30" t="s">
        <v>24</v>
      </c>
      <c r="L17" s="44" t="e">
        <f>H16</f>
        <v>#DIV/0!</v>
      </c>
      <c r="M17" s="26"/>
    </row>
    <row r="18" spans="1:13" ht="15.75" x14ac:dyDescent="0.25">
      <c r="A18" s="4"/>
      <c r="B18" s="23" t="s">
        <v>16</v>
      </c>
      <c r="F18" s="4"/>
      <c r="G18" s="4"/>
      <c r="H18" s="4"/>
      <c r="I18" s="4"/>
      <c r="J18" s="4"/>
      <c r="K18" s="4"/>
    </row>
    <row r="19" spans="1:13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27" t="s">
        <v>21</v>
      </c>
      <c r="K19" s="45">
        <f>LINEST(F13:F16,E13:E16,0,1)*1000</f>
        <v>0</v>
      </c>
      <c r="L19" s="29" t="s">
        <v>23</v>
      </c>
      <c r="M19" s="4" t="s">
        <v>29</v>
      </c>
    </row>
    <row r="20" spans="1:13" ht="18.75" x14ac:dyDescent="0.35">
      <c r="A20" s="4"/>
      <c r="B20" s="4"/>
      <c r="C20" s="4"/>
      <c r="D20" s="4"/>
      <c r="E20" s="4"/>
      <c r="F20" s="4"/>
      <c r="G20" s="4"/>
      <c r="H20" s="4"/>
      <c r="I20" s="4"/>
      <c r="J20" s="27" t="s">
        <v>28</v>
      </c>
      <c r="K20" s="46">
        <f>INDEX(LINEST(F13:F16,E13:E16,0,1),2,1)*1000</f>
        <v>0</v>
      </c>
      <c r="L20" s="29" t="s">
        <v>23</v>
      </c>
    </row>
    <row r="21" spans="1:13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31" t="s">
        <v>25</v>
      </c>
      <c r="K21" s="45">
        <f>TINV(1-L23,4-1)*K20</f>
        <v>0</v>
      </c>
      <c r="L21" s="29" t="s">
        <v>23</v>
      </c>
      <c r="M21" s="4" t="s">
        <v>27</v>
      </c>
    </row>
    <row r="22" spans="1:13" ht="18.75" x14ac:dyDescent="0.35">
      <c r="A22" s="4"/>
      <c r="B22" s="4"/>
      <c r="C22" s="4"/>
      <c r="D22" s="4"/>
      <c r="E22" s="4"/>
      <c r="F22" s="4"/>
      <c r="G22" s="4"/>
      <c r="H22" s="4"/>
      <c r="I22" s="4"/>
      <c r="J22" s="30" t="s">
        <v>24</v>
      </c>
      <c r="K22" s="44" t="e">
        <f>K21/K19</f>
        <v>#DIV/0!</v>
      </c>
    </row>
    <row r="23" spans="1:13" ht="15.75" x14ac:dyDescent="0.25">
      <c r="A23" s="4"/>
      <c r="B23" s="4"/>
      <c r="C23" s="4"/>
      <c r="D23" s="4"/>
      <c r="E23" s="4"/>
      <c r="F23" s="4"/>
      <c r="G23" s="4"/>
      <c r="H23" s="4"/>
      <c r="I23" s="4"/>
      <c r="K23" s="10" t="s">
        <v>39</v>
      </c>
      <c r="L23" s="47">
        <v>0.95</v>
      </c>
    </row>
    <row r="24" spans="1:13" ht="15.7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3" ht="15.7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3" ht="15.7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3" ht="15.7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3" ht="15.7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3" ht="15.7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3" ht="15.7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3" ht="15.7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3" ht="15.7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15.7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15.7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15.7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ht="15.75" x14ac:dyDescent="0.25">
      <c r="A36" s="4"/>
      <c r="B36" s="52" t="s">
        <v>30</v>
      </c>
      <c r="C36" s="53"/>
      <c r="D36" s="54"/>
      <c r="E36" s="4"/>
      <c r="F36" s="52" t="s">
        <v>31</v>
      </c>
      <c r="G36" s="53"/>
      <c r="H36" s="54"/>
      <c r="I36" s="4"/>
      <c r="J36" s="4"/>
      <c r="K36" s="4"/>
    </row>
    <row r="37" spans="1:11" x14ac:dyDescent="0.25">
      <c r="B37" s="33" t="e">
        <f>C37</f>
        <v>#DIV/0!</v>
      </c>
      <c r="C37" s="33" t="e">
        <f>G17</f>
        <v>#DIV/0!</v>
      </c>
      <c r="D37" s="33" t="e">
        <f>C37</f>
        <v>#DIV/0!</v>
      </c>
      <c r="F37" s="33">
        <f>G37</f>
        <v>0</v>
      </c>
      <c r="G37" s="33">
        <f>K19</f>
        <v>0</v>
      </c>
      <c r="H37" s="33">
        <f>G37</f>
        <v>0</v>
      </c>
    </row>
    <row r="38" spans="1:11" x14ac:dyDescent="0.25">
      <c r="B38" s="33" t="e">
        <f>C38-I17</f>
        <v>#DIV/0!</v>
      </c>
      <c r="C38" s="33" t="e">
        <f>C37</f>
        <v>#DIV/0!</v>
      </c>
      <c r="D38" s="33" t="e">
        <f>C38+I17</f>
        <v>#DIV/0!</v>
      </c>
      <c r="F38" s="33">
        <f>G38-K21</f>
        <v>0</v>
      </c>
      <c r="G38" s="33">
        <f>K19</f>
        <v>0</v>
      </c>
      <c r="H38" s="33">
        <f>G38+K21</f>
        <v>0</v>
      </c>
    </row>
  </sheetData>
  <mergeCells count="5">
    <mergeCell ref="B1:F1"/>
    <mergeCell ref="B11:B12"/>
    <mergeCell ref="H11:I11"/>
    <mergeCell ref="B36:D36"/>
    <mergeCell ref="F36:H36"/>
  </mergeCells>
  <pageMargins left="0.7" right="0.7" top="0.75" bottom="0.75" header="0.3" footer="0.3"/>
  <pageSetup paperSize="9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Equation.DSMT4" shapeId="3073" r:id="rId4">
          <objectPr defaultSize="0" autoPict="0" r:id="rId5">
            <anchor moveWithCells="1">
              <from>
                <xdr:col>9</xdr:col>
                <xdr:colOff>161925</xdr:colOff>
                <xdr:row>5</xdr:row>
                <xdr:rowOff>38100</xdr:rowOff>
              </from>
              <to>
                <xdr:col>10</xdr:col>
                <xdr:colOff>190500</xdr:colOff>
                <xdr:row>6</xdr:row>
                <xdr:rowOff>190500</xdr:rowOff>
              </to>
            </anchor>
          </objectPr>
        </oleObject>
      </mc:Choice>
      <mc:Fallback>
        <oleObject progId="Equation.DSMT4" shapeId="3073" r:id="rId4"/>
      </mc:Fallback>
    </mc:AlternateContent>
    <mc:AlternateContent xmlns:mc="http://schemas.openxmlformats.org/markup-compatibility/2006">
      <mc:Choice Requires="x14">
        <oleObject progId="Equation.DSMT4" shapeId="3074" r:id="rId6">
          <objectPr defaultSize="0" r:id="rId7">
            <anchor moveWithCells="1">
              <from>
                <xdr:col>9</xdr:col>
                <xdr:colOff>76200</xdr:colOff>
                <xdr:row>12</xdr:row>
                <xdr:rowOff>190500</xdr:rowOff>
              </from>
              <to>
                <xdr:col>11</xdr:col>
                <xdr:colOff>57150</xdr:colOff>
                <xdr:row>14</xdr:row>
                <xdr:rowOff>190500</xdr:rowOff>
              </to>
            </anchor>
          </objectPr>
        </oleObject>
      </mc:Choice>
      <mc:Fallback>
        <oleObject progId="Equation.DSMT4" shapeId="3074" r:id="rId6"/>
      </mc:Fallback>
    </mc:AlternateContent>
    <mc:AlternateContent xmlns:mc="http://schemas.openxmlformats.org/markup-compatibility/2006">
      <mc:Choice Requires="x14">
        <oleObject progId="Equation.DSMT4" shapeId="3075" r:id="rId8">
          <objectPr defaultSize="0" autoPict="0" r:id="rId9">
            <anchor moveWithCells="1">
              <from>
                <xdr:col>10</xdr:col>
                <xdr:colOff>228600</xdr:colOff>
                <xdr:row>5</xdr:row>
                <xdr:rowOff>47625</xdr:rowOff>
              </from>
              <to>
                <xdr:col>11</xdr:col>
                <xdr:colOff>200025</xdr:colOff>
                <xdr:row>6</xdr:row>
                <xdr:rowOff>200025</xdr:rowOff>
              </to>
            </anchor>
          </objectPr>
        </oleObject>
      </mc:Choice>
      <mc:Fallback>
        <oleObject progId="Equation.DSMT4" shapeId="3075" r:id="rId8"/>
      </mc:Fallback>
    </mc:AlternateContent>
    <mc:AlternateContent xmlns:mc="http://schemas.openxmlformats.org/markup-compatibility/2006">
      <mc:Choice Requires="x14">
        <oleObject progId="Equation.DSMT4" shapeId="3076" r:id="rId10">
          <objectPr defaultSize="0" autoPict="0" r:id="rId11">
            <anchor moveWithCells="1">
              <from>
                <xdr:col>8</xdr:col>
                <xdr:colOff>95250</xdr:colOff>
                <xdr:row>5</xdr:row>
                <xdr:rowOff>38100</xdr:rowOff>
              </from>
              <to>
                <xdr:col>9</xdr:col>
                <xdr:colOff>95250</xdr:colOff>
                <xdr:row>6</xdr:row>
                <xdr:rowOff>219075</xdr:rowOff>
              </to>
            </anchor>
          </objectPr>
        </oleObject>
      </mc:Choice>
      <mc:Fallback>
        <oleObject progId="Equation.DSMT4" shapeId="3076" r:id="rId10"/>
      </mc:Fallback>
    </mc:AlternateContent>
    <mc:AlternateContent xmlns:mc="http://schemas.openxmlformats.org/markup-compatibility/2006">
      <mc:Choice Requires="x14">
        <oleObject progId="Equation.DSMT4" shapeId="3077" r:id="rId12">
          <objectPr defaultSize="0" autoPict="0" r:id="rId13">
            <anchor moveWithCells="1">
              <from>
                <xdr:col>11</xdr:col>
                <xdr:colOff>28575</xdr:colOff>
                <xdr:row>10</xdr:row>
                <xdr:rowOff>304800</xdr:rowOff>
              </from>
              <to>
                <xdr:col>11</xdr:col>
                <xdr:colOff>533400</xdr:colOff>
                <xdr:row>12</xdr:row>
                <xdr:rowOff>161925</xdr:rowOff>
              </to>
            </anchor>
          </objectPr>
        </oleObject>
      </mc:Choice>
      <mc:Fallback>
        <oleObject progId="Equation.DSMT4" shapeId="3077" r:id="rId12"/>
      </mc:Fallback>
    </mc:AlternateContent>
    <mc:AlternateContent xmlns:mc="http://schemas.openxmlformats.org/markup-compatibility/2006">
      <mc:Choice Requires="x14">
        <oleObject progId="Equation.DSMT4" shapeId="3078" r:id="rId14">
          <objectPr defaultSize="0" autoPict="0" r:id="rId15">
            <anchor moveWithCells="1">
              <from>
                <xdr:col>9</xdr:col>
                <xdr:colOff>76200</xdr:colOff>
                <xdr:row>11</xdr:row>
                <xdr:rowOff>28575</xdr:rowOff>
              </from>
              <to>
                <xdr:col>10</xdr:col>
                <xdr:colOff>85725</xdr:colOff>
                <xdr:row>12</xdr:row>
                <xdr:rowOff>28575</xdr:rowOff>
              </to>
            </anchor>
          </objectPr>
        </oleObject>
      </mc:Choice>
      <mc:Fallback>
        <oleObject progId="Equation.DSMT4" shapeId="3078" r:id="rId14"/>
      </mc:Fallback>
    </mc:AlternateContent>
    <mc:AlternateContent xmlns:mc="http://schemas.openxmlformats.org/markup-compatibility/2006">
      <mc:Choice Requires="x14">
        <oleObject progId="Equation.DSMT4" shapeId="3079" r:id="rId16">
          <objectPr defaultSize="0" r:id="rId17">
            <anchor moveWithCells="1">
              <from>
                <xdr:col>11</xdr:col>
                <xdr:colOff>247650</xdr:colOff>
                <xdr:row>13</xdr:row>
                <xdr:rowOff>66675</xdr:rowOff>
              </from>
              <to>
                <xdr:col>12</xdr:col>
                <xdr:colOff>219075</xdr:colOff>
                <xdr:row>14</xdr:row>
                <xdr:rowOff>95250</xdr:rowOff>
              </to>
            </anchor>
          </objectPr>
        </oleObject>
      </mc:Choice>
      <mc:Fallback>
        <oleObject progId="Equation.DSMT4" shapeId="3079" r:id="rId16"/>
      </mc:Fallback>
    </mc:AlternateContent>
    <mc:AlternateContent xmlns:mc="http://schemas.openxmlformats.org/markup-compatibility/2006">
      <mc:Choice Requires="x14">
        <oleObject progId="Equation.DSMT4" shapeId="3080" r:id="rId18">
          <objectPr defaultSize="0" autoPict="0" r:id="rId19">
            <anchor moveWithCells="1" sizeWithCells="1">
              <from>
                <xdr:col>14</xdr:col>
                <xdr:colOff>314325</xdr:colOff>
                <xdr:row>17</xdr:row>
                <xdr:rowOff>47625</xdr:rowOff>
              </from>
              <to>
                <xdr:col>15</xdr:col>
                <xdr:colOff>514350</xdr:colOff>
                <xdr:row>21</xdr:row>
                <xdr:rowOff>161925</xdr:rowOff>
              </to>
            </anchor>
          </objectPr>
        </oleObject>
      </mc:Choice>
      <mc:Fallback>
        <oleObject progId="Equation.DSMT4" shapeId="3080" r:id="rId1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пружина</vt:lpstr>
    </vt:vector>
  </TitlesOfParts>
  <Manager>Романов</Manager>
  <Company>ТГПУ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Расчёт</dc:title>
  <dc:creator>Комаров</dc:creator>
  <cp:lastModifiedBy>Романов</cp:lastModifiedBy>
  <dcterms:created xsi:type="dcterms:W3CDTF">2021-10-19T10:27:29Z</dcterms:created>
  <dcterms:modified xsi:type="dcterms:W3CDTF">2021-11-16T17:52:52Z</dcterms:modified>
</cp:coreProperties>
</file>